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/>
  <mc:AlternateContent xmlns:mc="http://schemas.openxmlformats.org/markup-compatibility/2006">
    <mc:Choice Requires="x15">
      <x15ac:absPath xmlns:x15ac="http://schemas.microsoft.com/office/spreadsheetml/2010/11/ac" url="https://incopcr-my.sharepoint.com/personal/jockseline_diaz_incop_go_cr/Documents/Escritorio/ENVIAR A PUBLICAR PO 2025 INCOP/"/>
    </mc:Choice>
  </mc:AlternateContent>
  <xr:revisionPtr revIDLastSave="0" documentId="8_{813F0273-FCE4-4599-9AF7-2DEF9F076177}" xr6:coauthVersionLast="47" xr6:coauthVersionMax="47" xr10:uidLastSave="{00000000-0000-0000-0000-000000000000}"/>
  <bookViews>
    <workbookView xWindow="-120" yWindow="-120" windowWidth="20730" windowHeight="11040" firstSheet="1" activeTab="1" xr2:uid="{15FB17EA-5DAB-4E8C-9F60-A0AB58736485}"/>
  </bookViews>
  <sheets>
    <sheet name="Prog. Contra" sheetId="5" r:id="rId1"/>
    <sheet name="Resumen" sheetId="1" r:id="rId2"/>
    <sheet name="Prog. 1 Gestión Ad.Fin." sheetId="2" r:id="rId3"/>
    <sheet name="Prog.2 Desarrollo Port. " sheetId="3" r:id="rId4"/>
    <sheet name="CLASIFICADOR ECONOMICO" sheetId="4" r:id="rId5"/>
    <sheet name="INGRESOS" sheetId="6" r:id="rId6"/>
  </sheets>
  <externalReferences>
    <externalReference r:id="rId7"/>
    <externalReference r:id="rId8"/>
    <externalReference r:id="rId9"/>
    <externalReference r:id="rId10"/>
  </externalReferences>
  <definedNames>
    <definedName name="_brrr">#REF!</definedName>
    <definedName name="_xlnm._FilterDatabase" localSheetId="2" hidden="1">'Prog. 1 Gestión Ad.Fin.'!$B$6:$C$6</definedName>
    <definedName name="_xlnm._FilterDatabase" localSheetId="0" hidden="1">'Prog. Contra'!$A$7:$C$24</definedName>
    <definedName name="_xlnm._FilterDatabase" localSheetId="3" hidden="1">'Prog.2 Desarrollo Port. '!$A$6:$C$278</definedName>
    <definedName name="_xlnm._FilterDatabase" localSheetId="1" hidden="1">Resumen!$A$6:$C$275</definedName>
    <definedName name="_Order1" hidden="1">255</definedName>
    <definedName name="_Order2" hidden="1">255</definedName>
    <definedName name="AccP1">#REF!</definedName>
    <definedName name="AccP2">#REF!</definedName>
    <definedName name="año">#REF!</definedName>
    <definedName name="_xlnm.Print_Area" localSheetId="0">'Prog. Contra'!$A$1:$G$24</definedName>
    <definedName name="BaseYr">[1]Carga!$B$39</definedName>
    <definedName name="BgPayP1">#REF!</definedName>
    <definedName name="BgPayP2">#REF!</definedName>
    <definedName name="brrr">#REF!</definedName>
    <definedName name="CargoProj">[2]Carga!$B$29:$V$63</definedName>
    <definedName name="CstCapital">#REF!</definedName>
    <definedName name="err">[3]Carga!$B$39</definedName>
    <definedName name="h">[1]Carga!#REF!</definedName>
    <definedName name="hj">[1]Carga!#REF!</definedName>
    <definedName name="IncOp">[2]Carga!#REF!</definedName>
    <definedName name="InvP1">#REF!</definedName>
    <definedName name="InvP2">#REF!</definedName>
    <definedName name="LoanRate">#REF!</definedName>
    <definedName name="LoanYrs">#REF!</definedName>
    <definedName name="PrdGC">[2]LbrVar!$C$28</definedName>
    <definedName name="PrdTEU">[2]LbrVar!$C$50</definedName>
    <definedName name="rams">#REF!</definedName>
    <definedName name="RENTABILIDAD">#REF!</definedName>
    <definedName name="Scenarios">[2]Carga!$A$83:$A$85</definedName>
    <definedName name="SelSce">[2]Carga!$A$88</definedName>
    <definedName name="_xlnm.Print_Titles" localSheetId="2">'Prog. 1 Gestión Ad.Fin.'!$2:$6</definedName>
    <definedName name="_xlnm.Print_Titles" localSheetId="3">'Prog.2 Desarrollo Port. '!$2:$6</definedName>
    <definedName name="_xlnm.Print_Titles" localSheetId="1">Resumen!$2:$6</definedName>
    <definedName name="WkCptlRate">#REF!</definedName>
    <definedName name="wrkvarRate">[1]Carga!#REF!</definedName>
    <definedName name="wrkvarRsk">[1]Carga!#REF!</definedName>
    <definedName name="YrInvP1">[2]FF!#REF!</definedName>
    <definedName name="YrInvP2">[2]FF!#REF!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6" l="1"/>
  <c r="C22" i="6"/>
  <c r="C21" i="6" s="1"/>
  <c r="G23" i="5"/>
  <c r="G21" i="5"/>
  <c r="G19" i="5"/>
  <c r="G17" i="5"/>
  <c r="G15" i="5"/>
  <c r="G13" i="5"/>
  <c r="G11" i="5"/>
  <c r="K26" i="4"/>
  <c r="B26" i="4"/>
  <c r="B25" i="4"/>
  <c r="B24" i="4" s="1"/>
  <c r="K24" i="4"/>
  <c r="K22" i="4"/>
  <c r="K20" i="4"/>
  <c r="K19" i="4"/>
  <c r="K18" i="4"/>
  <c r="G18" i="4"/>
  <c r="K17" i="4"/>
  <c r="G17" i="4"/>
  <c r="C17" i="4" s="1"/>
  <c r="C16" i="4"/>
  <c r="D16" i="4" s="1"/>
  <c r="G15" i="4"/>
  <c r="K11" i="4"/>
  <c r="K10" i="4"/>
  <c r="K9" i="4"/>
  <c r="K8" i="4"/>
  <c r="G8" i="4"/>
  <c r="C8" i="4" s="1"/>
  <c r="K7" i="4"/>
  <c r="C278" i="3"/>
  <c r="C277" i="3"/>
  <c r="C275" i="3"/>
  <c r="C273" i="3"/>
  <c r="C271" i="3"/>
  <c r="C268" i="3" s="1"/>
  <c r="C264" i="3"/>
  <c r="C263" i="3"/>
  <c r="C259" i="3"/>
  <c r="C258" i="3"/>
  <c r="C256" i="3"/>
  <c r="C254" i="3"/>
  <c r="C252" i="3" s="1"/>
  <c r="C250" i="3"/>
  <c r="C249" i="3"/>
  <c r="C248" i="3"/>
  <c r="C247" i="3"/>
  <c r="C245" i="3" s="1"/>
  <c r="C243" i="3"/>
  <c r="C242" i="3"/>
  <c r="C241" i="3"/>
  <c r="C240" i="3"/>
  <c r="C239" i="3"/>
  <c r="C238" i="3"/>
  <c r="C234" i="3"/>
  <c r="C233" i="3"/>
  <c r="C232" i="3"/>
  <c r="C231" i="3"/>
  <c r="C227" i="3"/>
  <c r="C226" i="3"/>
  <c r="C225" i="3"/>
  <c r="C224" i="3"/>
  <c r="C223" i="3"/>
  <c r="C222" i="3"/>
  <c r="C221" i="3"/>
  <c r="C220" i="3"/>
  <c r="C219" i="3"/>
  <c r="C214" i="3"/>
  <c r="C213" i="3"/>
  <c r="C211" i="3"/>
  <c r="C209" i="3"/>
  <c r="C208" i="3"/>
  <c r="C207" i="3"/>
  <c r="C203" i="3"/>
  <c r="C202" i="3"/>
  <c r="C201" i="3"/>
  <c r="C200" i="3"/>
  <c r="C199" i="3"/>
  <c r="C198" i="3"/>
  <c r="C197" i="3"/>
  <c r="C196" i="3"/>
  <c r="C192" i="3"/>
  <c r="C191" i="3"/>
  <c r="C190" i="3"/>
  <c r="C189" i="3"/>
  <c r="C188" i="3"/>
  <c r="C187" i="3"/>
  <c r="C186" i="3"/>
  <c r="C185" i="3"/>
  <c r="C179" i="3"/>
  <c r="C178" i="3"/>
  <c r="C177" i="3"/>
  <c r="C176" i="3"/>
  <c r="C175" i="3"/>
  <c r="C174" i="3"/>
  <c r="C173" i="3"/>
  <c r="C172" i="3"/>
  <c r="C168" i="3"/>
  <c r="C167" i="3"/>
  <c r="C166" i="3"/>
  <c r="C165" i="3"/>
  <c r="C161" i="3"/>
  <c r="C160" i="3"/>
  <c r="C158" i="3"/>
  <c r="C156" i="3"/>
  <c r="C155" i="3"/>
  <c r="C154" i="3"/>
  <c r="C153" i="3"/>
  <c r="C152" i="3"/>
  <c r="C151" i="3"/>
  <c r="C150" i="3"/>
  <c r="C146" i="3"/>
  <c r="C145" i="3"/>
  <c r="C144" i="3"/>
  <c r="C143" i="3"/>
  <c r="C139" i="3"/>
  <c r="C138" i="3"/>
  <c r="C137" i="3"/>
  <c r="C136" i="3"/>
  <c r="C135" i="3"/>
  <c r="C129" i="3"/>
  <c r="C128" i="3"/>
  <c r="C127" i="3"/>
  <c r="C126" i="3"/>
  <c r="C125" i="3"/>
  <c r="C124" i="3"/>
  <c r="C120" i="3"/>
  <c r="C119" i="3"/>
  <c r="C118" i="3"/>
  <c r="C117" i="3"/>
  <c r="C115" i="3" s="1"/>
  <c r="C113" i="3"/>
  <c r="C112" i="3"/>
  <c r="C111" i="3"/>
  <c r="C110" i="3"/>
  <c r="C109" i="3"/>
  <c r="C108" i="3"/>
  <c r="C107" i="3"/>
  <c r="C106" i="3"/>
  <c r="C105" i="3"/>
  <c r="C101" i="3"/>
  <c r="C100" i="3"/>
  <c r="C99" i="3"/>
  <c r="C95" i="3"/>
  <c r="C91" i="3"/>
  <c r="C90" i="3"/>
  <c r="C89" i="3"/>
  <c r="C88" i="3"/>
  <c r="C84" i="3"/>
  <c r="C83" i="3"/>
  <c r="C82" i="3"/>
  <c r="C81" i="3"/>
  <c r="C80" i="3"/>
  <c r="C79" i="3"/>
  <c r="C78" i="3"/>
  <c r="C74" i="3"/>
  <c r="C73" i="3"/>
  <c r="C72" i="3"/>
  <c r="C71" i="3"/>
  <c r="C70" i="3"/>
  <c r="C69" i="3"/>
  <c r="C68" i="3"/>
  <c r="C64" i="3"/>
  <c r="C63" i="3"/>
  <c r="C62" i="3"/>
  <c r="C61" i="3"/>
  <c r="C60" i="3"/>
  <c r="C56" i="3"/>
  <c r="C55" i="3"/>
  <c r="C54" i="3"/>
  <c r="C53" i="3"/>
  <c r="C52" i="3"/>
  <c r="C50" i="3" s="1"/>
  <c r="C43" i="3"/>
  <c r="C35" i="3"/>
  <c r="C27" i="3"/>
  <c r="C25" i="3"/>
  <c r="C24" i="3"/>
  <c r="C23" i="3"/>
  <c r="C17" i="3"/>
  <c r="C16" i="3"/>
  <c r="C15" i="3"/>
  <c r="C12" i="3" s="1"/>
  <c r="C276" i="2"/>
  <c r="C275" i="2"/>
  <c r="C273" i="2"/>
  <c r="C269" i="2"/>
  <c r="C265" i="2" s="1"/>
  <c r="C267" i="2"/>
  <c r="B265" i="2"/>
  <c r="C261" i="2"/>
  <c r="C260" i="2"/>
  <c r="C256" i="2"/>
  <c r="C255" i="2"/>
  <c r="C251" i="2"/>
  <c r="C249" i="2"/>
  <c r="C247" i="2"/>
  <c r="C246" i="2"/>
  <c r="C245" i="2"/>
  <c r="C244" i="2"/>
  <c r="C240" i="2"/>
  <c r="C239" i="2"/>
  <c r="C238" i="2"/>
  <c r="C237" i="2"/>
  <c r="C236" i="2"/>
  <c r="C235" i="2"/>
  <c r="C231" i="2"/>
  <c r="C230" i="2"/>
  <c r="C226" i="2" s="1"/>
  <c r="C229" i="2"/>
  <c r="C228" i="2"/>
  <c r="C224" i="2"/>
  <c r="C223" i="2"/>
  <c r="C222" i="2"/>
  <c r="C221" i="2"/>
  <c r="C220" i="2"/>
  <c r="C219" i="2"/>
  <c r="C218" i="2"/>
  <c r="C217" i="2"/>
  <c r="C216" i="2"/>
  <c r="C209" i="2"/>
  <c r="C208" i="2"/>
  <c r="C207" i="2"/>
  <c r="C203" i="2"/>
  <c r="C202" i="2"/>
  <c r="C201" i="2"/>
  <c r="C200" i="2"/>
  <c r="C199" i="2"/>
  <c r="C198" i="2"/>
  <c r="C197" i="2"/>
  <c r="C196" i="2"/>
  <c r="C192" i="2"/>
  <c r="C191" i="2"/>
  <c r="C190" i="2"/>
  <c r="C189" i="2"/>
  <c r="C188" i="2"/>
  <c r="C187" i="2"/>
  <c r="C186" i="2"/>
  <c r="C185" i="2"/>
  <c r="C179" i="2"/>
  <c r="C178" i="2"/>
  <c r="C177" i="2"/>
  <c r="C176" i="2"/>
  <c r="C175" i="2"/>
  <c r="C174" i="2"/>
  <c r="C173" i="2"/>
  <c r="C172" i="2"/>
  <c r="C168" i="2"/>
  <c r="C167" i="2"/>
  <c r="C166" i="2"/>
  <c r="C165" i="2"/>
  <c r="C161" i="2"/>
  <c r="C160" i="2"/>
  <c r="C156" i="2"/>
  <c r="C155" i="2"/>
  <c r="C154" i="2"/>
  <c r="C153" i="2"/>
  <c r="C152" i="2"/>
  <c r="C151" i="2"/>
  <c r="C150" i="2"/>
  <c r="C146" i="2"/>
  <c r="C145" i="2"/>
  <c r="C144" i="2"/>
  <c r="C143" i="2"/>
  <c r="C139" i="2"/>
  <c r="C138" i="2"/>
  <c r="C137" i="2"/>
  <c r="C136" i="2"/>
  <c r="C133" i="2" s="1"/>
  <c r="C135" i="2"/>
  <c r="C129" i="2"/>
  <c r="C128" i="2"/>
  <c r="C127" i="2"/>
  <c r="C126" i="2"/>
  <c r="C125" i="2"/>
  <c r="C124" i="2"/>
  <c r="C120" i="2"/>
  <c r="C119" i="2"/>
  <c r="C118" i="2"/>
  <c r="C117" i="2"/>
  <c r="C113" i="2"/>
  <c r="C112" i="2"/>
  <c r="C111" i="2"/>
  <c r="C110" i="2"/>
  <c r="C109" i="2"/>
  <c r="C108" i="2"/>
  <c r="C107" i="2"/>
  <c r="C106" i="2"/>
  <c r="C105" i="2"/>
  <c r="C101" i="2"/>
  <c r="C100" i="2"/>
  <c r="C99" i="2"/>
  <c r="C95" i="2"/>
  <c r="C93" i="2"/>
  <c r="C91" i="2"/>
  <c r="C90" i="2"/>
  <c r="C89" i="2"/>
  <c r="C88" i="2"/>
  <c r="C84" i="2"/>
  <c r="BS84" i="2" s="1"/>
  <c r="C83" i="2"/>
  <c r="BS83" i="2" s="1"/>
  <c r="C82" i="2"/>
  <c r="C81" i="2"/>
  <c r="BS81" i="2" s="1"/>
  <c r="C80" i="2"/>
  <c r="BS80" i="2" s="1"/>
  <c r="C79" i="2"/>
  <c r="BS79" i="2" s="1"/>
  <c r="C78" i="2"/>
  <c r="C74" i="2"/>
  <c r="C73" i="2"/>
  <c r="C72" i="2"/>
  <c r="C71" i="2"/>
  <c r="C70" i="2"/>
  <c r="C69" i="2"/>
  <c r="C68" i="2"/>
  <c r="C64" i="2"/>
  <c r="C63" i="2"/>
  <c r="C62" i="2"/>
  <c r="C61" i="2"/>
  <c r="C60" i="2"/>
  <c r="C56" i="2"/>
  <c r="C55" i="2"/>
  <c r="C54" i="2"/>
  <c r="C53" i="2"/>
  <c r="C52" i="2"/>
  <c r="C43" i="2"/>
  <c r="C35" i="2"/>
  <c r="C27" i="2"/>
  <c r="C25" i="2"/>
  <c r="C24" i="2"/>
  <c r="C23" i="2"/>
  <c r="C19" i="2" s="1"/>
  <c r="C16" i="2"/>
  <c r="C15" i="2"/>
  <c r="C12" i="2" s="1"/>
  <c r="C274" i="1"/>
  <c r="C272" i="1" s="1"/>
  <c r="C270" i="1" s="1"/>
  <c r="C266" i="1"/>
  <c r="C259" i="1"/>
  <c r="C255" i="1"/>
  <c r="C254" i="1"/>
  <c r="C252" i="1" s="1"/>
  <c r="C250" i="1"/>
  <c r="C248" i="1" s="1"/>
  <c r="C245" i="1"/>
  <c r="C238" i="1"/>
  <c r="C236" i="1"/>
  <c r="C235" i="1"/>
  <c r="C234" i="1"/>
  <c r="C228" i="1"/>
  <c r="C219" i="1"/>
  <c r="C218" i="1"/>
  <c r="C217" i="1"/>
  <c r="C215" i="1"/>
  <c r="C210" i="1"/>
  <c r="C209" i="1"/>
  <c r="C208" i="1"/>
  <c r="C200" i="1"/>
  <c r="C199" i="1"/>
  <c r="C197" i="1"/>
  <c r="C196" i="1"/>
  <c r="C192" i="1"/>
  <c r="C191" i="1"/>
  <c r="C187" i="1"/>
  <c r="C186" i="1"/>
  <c r="C185" i="1"/>
  <c r="C177" i="1"/>
  <c r="C176" i="1"/>
  <c r="C175" i="1"/>
  <c r="C167" i="1"/>
  <c r="C166" i="1"/>
  <c r="C165" i="1"/>
  <c r="C161" i="1"/>
  <c r="C160" i="1"/>
  <c r="C158" i="1" s="1"/>
  <c r="C156" i="1"/>
  <c r="C155" i="1"/>
  <c r="C146" i="1"/>
  <c r="C145" i="1"/>
  <c r="C144" i="1"/>
  <c r="C143" i="1"/>
  <c r="C138" i="1"/>
  <c r="C137" i="1"/>
  <c r="C136" i="1"/>
  <c r="C127" i="1"/>
  <c r="C126" i="1"/>
  <c r="C118" i="1"/>
  <c r="C117" i="1"/>
  <c r="C109" i="1"/>
  <c r="C108" i="1"/>
  <c r="C107" i="1"/>
  <c r="C105" i="1"/>
  <c r="C101" i="1"/>
  <c r="C99" i="1"/>
  <c r="C89" i="1"/>
  <c r="C84" i="1"/>
  <c r="C81" i="1"/>
  <c r="C80" i="1"/>
  <c r="C78" i="1"/>
  <c r="C70" i="1"/>
  <c r="C68" i="1"/>
  <c r="C64" i="1"/>
  <c r="C63" i="1"/>
  <c r="C60" i="1"/>
  <c r="C47" i="1"/>
  <c r="C46" i="1"/>
  <c r="C45" i="1"/>
  <c r="C43" i="1" s="1"/>
  <c r="C41" i="1"/>
  <c r="C40" i="1"/>
  <c r="C39" i="1"/>
  <c r="C38" i="1"/>
  <c r="C37" i="1"/>
  <c r="C33" i="1"/>
  <c r="C32" i="1"/>
  <c r="C31" i="1"/>
  <c r="C30" i="1"/>
  <c r="C29" i="1"/>
  <c r="C25" i="1"/>
  <c r="C24" i="1"/>
  <c r="C23" i="1"/>
  <c r="C22" i="1"/>
  <c r="C21" i="1"/>
  <c r="C17" i="1"/>
  <c r="C14" i="1"/>
  <c r="C16" i="1"/>
  <c r="C55" i="1"/>
  <c r="C56" i="1"/>
  <c r="C73" i="1"/>
  <c r="C74" i="1"/>
  <c r="C79" i="1"/>
  <c r="C90" i="1"/>
  <c r="C91" i="1"/>
  <c r="C100" i="1"/>
  <c r="C106" i="1"/>
  <c r="C111" i="1"/>
  <c r="C112" i="1"/>
  <c r="C139" i="1"/>
  <c r="C150" i="1"/>
  <c r="C151" i="1"/>
  <c r="C153" i="1"/>
  <c r="C172" i="1"/>
  <c r="C173" i="1"/>
  <c r="C190" i="1"/>
  <c r="C201" i="1"/>
  <c r="C203" i="1"/>
  <c r="C207" i="1"/>
  <c r="G21" i="4"/>
  <c r="C21" i="4" s="1"/>
  <c r="C222" i="1"/>
  <c r="C227" i="1"/>
  <c r="C229" i="1"/>
  <c r="C237" i="1"/>
  <c r="C239" i="1"/>
  <c r="C179" i="1"/>
  <c r="C268" i="1" l="1"/>
  <c r="C264" i="1" s="1"/>
  <c r="C262" i="1" s="1"/>
  <c r="C119" i="1"/>
  <c r="C115" i="1" s="1"/>
  <c r="C71" i="1"/>
  <c r="C66" i="1" s="1"/>
  <c r="C220" i="1"/>
  <c r="E17" i="5"/>
  <c r="C125" i="1"/>
  <c r="C129" i="1"/>
  <c r="C88" i="1"/>
  <c r="C86" i="1" s="1"/>
  <c r="C82" i="1"/>
  <c r="C76" i="1" s="1"/>
  <c r="C110" i="1"/>
  <c r="C103" i="1" s="1"/>
  <c r="C275" i="1"/>
  <c r="C223" i="1"/>
  <c r="C15" i="1"/>
  <c r="G20" i="4"/>
  <c r="G13" i="4"/>
  <c r="C13" i="4" s="1"/>
  <c r="C243" i="1"/>
  <c r="C113" i="1"/>
  <c r="C189" i="1"/>
  <c r="C72" i="1"/>
  <c r="C152" i="1"/>
  <c r="C148" i="1" s="1"/>
  <c r="C83" i="1"/>
  <c r="C61" i="1"/>
  <c r="C246" i="1"/>
  <c r="C188" i="1"/>
  <c r="C183" i="1" s="1"/>
  <c r="C95" i="1"/>
  <c r="C93" i="1" s="1"/>
  <c r="C120" i="1"/>
  <c r="C221" i="1"/>
  <c r="G12" i="4"/>
  <c r="C232" i="1"/>
  <c r="C230" i="1"/>
  <c r="C174" i="1"/>
  <c r="C170" i="1" s="1"/>
  <c r="C168" i="1"/>
  <c r="C216" i="1"/>
  <c r="C178" i="1"/>
  <c r="C135" i="1"/>
  <c r="C133" i="1" s="1"/>
  <c r="C124" i="1"/>
  <c r="C69" i="1"/>
  <c r="C62" i="1"/>
  <c r="C198" i="1"/>
  <c r="C10" i="2"/>
  <c r="C170" i="2"/>
  <c r="C202" i="1"/>
  <c r="C128" i="1"/>
  <c r="C260" i="1"/>
  <c r="C257" i="1" s="1"/>
  <c r="C205" i="1"/>
  <c r="C52" i="1"/>
  <c r="C154" i="1"/>
  <c r="C58" i="1"/>
  <c r="C253" i="2"/>
  <c r="C53" i="1"/>
  <c r="C50" i="1" s="1"/>
  <c r="C19" i="1"/>
  <c r="C97" i="1"/>
  <c r="C244" i="1"/>
  <c r="C54" i="1"/>
  <c r="C163" i="2"/>
  <c r="K6" i="4"/>
  <c r="B17" i="4"/>
  <c r="D17" i="4" s="1"/>
  <c r="K15" i="4"/>
  <c r="K14" i="4" s="1"/>
  <c r="K27" i="4" s="1"/>
  <c r="C18" i="4"/>
  <c r="C133" i="3"/>
  <c r="C205" i="3"/>
  <c r="C19" i="3"/>
  <c r="C122" i="3"/>
  <c r="C141" i="3"/>
  <c r="C261" i="3"/>
  <c r="BR216" i="2"/>
  <c r="C115" i="2"/>
  <c r="C50" i="2"/>
  <c r="C141" i="2"/>
  <c r="C66" i="2"/>
  <c r="C163" i="1"/>
  <c r="C35" i="1"/>
  <c r="C141" i="1"/>
  <c r="C27" i="1"/>
  <c r="C12" i="1"/>
  <c r="C194" i="1"/>
  <c r="C17" i="5"/>
  <c r="G9" i="5"/>
  <c r="D15" i="5"/>
  <c r="K5" i="4"/>
  <c r="K4" i="4"/>
  <c r="G19" i="4"/>
  <c r="C19" i="4" s="1"/>
  <c r="B18" i="4"/>
  <c r="D18" i="4" s="1"/>
  <c r="B8" i="4"/>
  <c r="D8" i="4" s="1"/>
  <c r="B13" i="4"/>
  <c r="D13" i="4" s="1"/>
  <c r="B21" i="4"/>
  <c r="C76" i="3"/>
  <c r="C236" i="3"/>
  <c r="C194" i="3"/>
  <c r="C217" i="3"/>
  <c r="C148" i="3"/>
  <c r="C103" i="3"/>
  <c r="C163" i="3"/>
  <c r="C58" i="3"/>
  <c r="C170" i="3"/>
  <c r="C229" i="3"/>
  <c r="C266" i="3"/>
  <c r="C183" i="3"/>
  <c r="C10" i="3"/>
  <c r="C86" i="3"/>
  <c r="C66" i="3"/>
  <c r="C93" i="3"/>
  <c r="C97" i="3"/>
  <c r="C103" i="2"/>
  <c r="C194" i="2"/>
  <c r="C214" i="2"/>
  <c r="C122" i="2"/>
  <c r="C158" i="2"/>
  <c r="C242" i="2"/>
  <c r="C86" i="2"/>
  <c r="C271" i="2"/>
  <c r="C183" i="2"/>
  <c r="C263" i="2"/>
  <c r="BR218" i="2"/>
  <c r="BR230" i="2" s="1"/>
  <c r="C205" i="2"/>
  <c r="C58" i="2"/>
  <c r="C233" i="2"/>
  <c r="C148" i="2"/>
  <c r="C76" i="2"/>
  <c r="BS78" i="2"/>
  <c r="C258" i="2"/>
  <c r="C97" i="2"/>
  <c r="C10" i="1"/>
  <c r="C225" i="1"/>
  <c r="C48" i="1" l="1"/>
  <c r="G7" i="4"/>
  <c r="H6" i="4"/>
  <c r="E11" i="5"/>
  <c r="G23" i="4"/>
  <c r="C181" i="1"/>
  <c r="C12" i="4"/>
  <c r="B12" i="4"/>
  <c r="D12" i="4" s="1"/>
  <c r="G11" i="4"/>
  <c r="C131" i="1"/>
  <c r="C20" i="4"/>
  <c r="B20" i="4"/>
  <c r="D20" i="4" s="1"/>
  <c r="C122" i="1"/>
  <c r="E19" i="5"/>
  <c r="C241" i="1"/>
  <c r="C213" i="1"/>
  <c r="C211" i="1" s="1"/>
  <c r="C15" i="4"/>
  <c r="C48" i="2"/>
  <c r="D21" i="4"/>
  <c r="B15" i="4"/>
  <c r="C181" i="3"/>
  <c r="C48" i="3"/>
  <c r="C215" i="3"/>
  <c r="C131" i="3"/>
  <c r="C181" i="2"/>
  <c r="C212" i="2"/>
  <c r="C131" i="2"/>
  <c r="C8" i="1" l="1"/>
  <c r="C23" i="4"/>
  <c r="G22" i="4"/>
  <c r="C11" i="5"/>
  <c r="B7" i="4"/>
  <c r="G6" i="4"/>
  <c r="C7" i="4"/>
  <c r="E21" i="5"/>
  <c r="E15" i="5"/>
  <c r="C15" i="5" s="1"/>
  <c r="C19" i="5"/>
  <c r="F19" i="5"/>
  <c r="D19" i="5" s="1"/>
  <c r="G25" i="4"/>
  <c r="E23" i="5"/>
  <c r="C23" i="5" s="1"/>
  <c r="B11" i="4"/>
  <c r="C11" i="4"/>
  <c r="G10" i="4"/>
  <c r="C10" i="4" s="1"/>
  <c r="G9" i="4"/>
  <c r="E13" i="5"/>
  <c r="E9" i="5" s="1"/>
  <c r="B19" i="4"/>
  <c r="D19" i="4" s="1"/>
  <c r="D15" i="4"/>
  <c r="C8" i="3"/>
  <c r="C8" i="2"/>
  <c r="D7" i="4" l="1"/>
  <c r="B6" i="4"/>
  <c r="G26" i="4"/>
  <c r="C26" i="4" s="1"/>
  <c r="D26" i="4" s="1"/>
  <c r="C25" i="4"/>
  <c r="D25" i="4" s="1"/>
  <c r="G24" i="4"/>
  <c r="C22" i="4"/>
  <c r="G14" i="4"/>
  <c r="C14" i="4" s="1"/>
  <c r="B9" i="4"/>
  <c r="D9" i="4" s="1"/>
  <c r="C9" i="4"/>
  <c r="D11" i="4"/>
  <c r="B10" i="4"/>
  <c r="D10" i="4" s="1"/>
  <c r="C21" i="5"/>
  <c r="F21" i="5"/>
  <c r="D21" i="5" s="1"/>
  <c r="C13" i="5"/>
  <c r="C9" i="5" s="1"/>
  <c r="F13" i="5"/>
  <c r="D13" i="5" s="1"/>
  <c r="C6" i="4"/>
  <c r="G5" i="4"/>
  <c r="C5" i="4" s="1"/>
  <c r="G4" i="4"/>
  <c r="C4" i="4" s="1"/>
  <c r="F11" i="5"/>
  <c r="D11" i="5" s="1"/>
  <c r="F17" i="5" l="1"/>
  <c r="D17" i="5" s="1"/>
  <c r="F9" i="5"/>
  <c r="D9" i="5" s="1"/>
  <c r="B23" i="4"/>
  <c r="C24" i="4"/>
  <c r="D24" i="4" s="1"/>
  <c r="G27" i="4"/>
  <c r="C27" i="4" s="1"/>
  <c r="B5" i="4"/>
  <c r="D5" i="4" s="1"/>
  <c r="B4" i="4"/>
  <c r="D4" i="4" s="1"/>
  <c r="D6" i="4"/>
  <c r="B22" i="4" l="1"/>
  <c r="D23" i="4"/>
  <c r="D22" i="4" l="1"/>
  <c r="B14" i="4"/>
  <c r="B27" i="4" l="1"/>
  <c r="D27" i="4" s="1"/>
  <c r="D14" i="4"/>
  <c r="B269" i="2" l="1"/>
  <c r="B268" i="1"/>
</calcChain>
</file>

<file path=xl/sharedStrings.xml><?xml version="1.0" encoding="utf-8"?>
<sst xmlns="http://schemas.openxmlformats.org/spreadsheetml/2006/main" count="1356" uniqueCount="505">
  <si>
    <t>INCOP</t>
  </si>
  <si>
    <t>PRESUPUESTO ORDINARIO 2025</t>
  </si>
  <si>
    <t>RESUMEN  GENERAL Y POR PROGRAMAS</t>
  </si>
  <si>
    <t>Programa 1</t>
  </si>
  <si>
    <t>Programa 2</t>
  </si>
  <si>
    <t>Código</t>
  </si>
  <si>
    <t>Descripción</t>
  </si>
  <si>
    <t>Total 2025</t>
  </si>
  <si>
    <t>Gestión Ad.Fin.</t>
  </si>
  <si>
    <t>Des. Portuario</t>
  </si>
  <si>
    <t xml:space="preserve">            </t>
  </si>
  <si>
    <t>TOTAL GENERAL</t>
  </si>
  <si>
    <t>Nº0</t>
  </si>
  <si>
    <t>REMUNERACIONES</t>
  </si>
  <si>
    <t>Nº1</t>
  </si>
  <si>
    <t>SERVICIOS</t>
  </si>
  <si>
    <t>Nº2</t>
  </si>
  <si>
    <t>MATERIALES Y SUMINISTROS</t>
  </si>
  <si>
    <t>Nº5</t>
  </si>
  <si>
    <t>BIENES DURADEROS</t>
  </si>
  <si>
    <t>Nº6</t>
  </si>
  <si>
    <t>TRANSFERENCIAS CORRIENTES</t>
  </si>
  <si>
    <t>Nº7</t>
  </si>
  <si>
    <t>TRANSFERENCIA CAPITAL</t>
  </si>
  <si>
    <t>Nº9</t>
  </si>
  <si>
    <t>CUENTAS ESPECIALES</t>
  </si>
  <si>
    <t>Presupuesto Ordinario 2025</t>
  </si>
  <si>
    <t>Resumen General</t>
  </si>
  <si>
    <t>Presup. Ord. 2025</t>
  </si>
  <si>
    <t>Nº0-01</t>
  </si>
  <si>
    <t>REMUNERACIONES BÁSICAS</t>
  </si>
  <si>
    <t xml:space="preserve"> 0-01-01</t>
  </si>
  <si>
    <t>Sueldos para Cargos Fijos</t>
  </si>
  <si>
    <t xml:space="preserve"> 0-01-02</t>
  </si>
  <si>
    <t>Jornales</t>
  </si>
  <si>
    <t xml:space="preserve"> 0-01-03</t>
  </si>
  <si>
    <t>Servicios Especiales</t>
  </si>
  <si>
    <t xml:space="preserve"> 0-01-05</t>
  </si>
  <si>
    <t>Suplencias</t>
  </si>
  <si>
    <t>Nº0-02</t>
  </si>
  <si>
    <t>REMUNERACIONES EVENTUALES</t>
  </si>
  <si>
    <t xml:space="preserve"> 0-02-01</t>
  </si>
  <si>
    <t>Tiempo Extraordinario</t>
  </si>
  <si>
    <t xml:space="preserve"> 0-02-02</t>
  </si>
  <si>
    <t>Recargo de Funciones</t>
  </si>
  <si>
    <t xml:space="preserve"> 0-02-03</t>
  </si>
  <si>
    <t>Disponibilidad Laboral</t>
  </si>
  <si>
    <t xml:space="preserve"> 0-02-04</t>
  </si>
  <si>
    <t>Vacaciones</t>
  </si>
  <si>
    <t xml:space="preserve"> 0-02-05</t>
  </si>
  <si>
    <t>Dietas</t>
  </si>
  <si>
    <t>Nº0-03</t>
  </si>
  <si>
    <t>INCENTIVOS SALARIALES</t>
  </si>
  <si>
    <t xml:space="preserve"> 0-03-01</t>
  </si>
  <si>
    <t>Retribución por años servidos (anualidades)</t>
  </si>
  <si>
    <t xml:space="preserve"> 0-03-02</t>
  </si>
  <si>
    <t>Restricción al Ejercicio Liberal de la Profesión</t>
  </si>
  <si>
    <t xml:space="preserve"> 0-03-03</t>
  </si>
  <si>
    <t>Décimo tercer mes (Sueldo Adicional)</t>
  </si>
  <si>
    <t xml:space="preserve"> 0-03-04</t>
  </si>
  <si>
    <t>Salario Escolar</t>
  </si>
  <si>
    <t xml:space="preserve"> 0-03-99</t>
  </si>
  <si>
    <t>Otros Incentivos Salariales</t>
  </si>
  <si>
    <t>Nº0-04</t>
  </si>
  <si>
    <t>CONTRIBUC. PATR. AL DESARROLLO Y SEG. SOCIAL</t>
  </si>
  <si>
    <t xml:space="preserve"> 0-04-01</t>
  </si>
  <si>
    <t xml:space="preserve">Cuota C.C.S.S.         </t>
  </si>
  <si>
    <t xml:space="preserve"> 0-04-02</t>
  </si>
  <si>
    <t>Cuota I.M.A.S</t>
  </si>
  <si>
    <t xml:space="preserve"> 0-04-03</t>
  </si>
  <si>
    <t>Cuota I.N.A</t>
  </si>
  <si>
    <t xml:space="preserve"> 0-04-04</t>
  </si>
  <si>
    <t>Cuota Asignaciones Familiares</t>
  </si>
  <si>
    <t xml:space="preserve"> 0-04-05</t>
  </si>
  <si>
    <t>Cuota Banco Popular</t>
  </si>
  <si>
    <t>Nº0-05</t>
  </si>
  <si>
    <t>CONTRIBUC. PATR.  FONDOS DE PENSIÓN Y OTROS</t>
  </si>
  <si>
    <t xml:space="preserve"> 0-05-02</t>
  </si>
  <si>
    <t>AP.PAT. C.C.S.S. R.P.C. LEY 7983</t>
  </si>
  <si>
    <t xml:space="preserve"> 0-05-03</t>
  </si>
  <si>
    <t>AP. PAT. C.C.S.S. F.C.L  LEY 7983</t>
  </si>
  <si>
    <t>0-05-05</t>
  </si>
  <si>
    <t>ASOTRAINCOP</t>
  </si>
  <si>
    <t>Nº1-01</t>
  </si>
  <si>
    <t>ALQUILERES</t>
  </si>
  <si>
    <t xml:space="preserve"> 1-01-01</t>
  </si>
  <si>
    <t>Alquiler de Edificios, locales y terrenos</t>
  </si>
  <si>
    <t xml:space="preserve"> 1-01-02</t>
  </si>
  <si>
    <t>Alquiler de maquinaria, equipo y mobiliario</t>
  </si>
  <si>
    <t xml:space="preserve"> 1-01-03</t>
  </si>
  <si>
    <t>Alquiler de Equipo de Cómputo</t>
  </si>
  <si>
    <t xml:space="preserve"> 1-01-04</t>
  </si>
  <si>
    <t>Alquiler de equipo y derechos para telecomunicaciones</t>
  </si>
  <si>
    <t xml:space="preserve"> 1-01-99</t>
  </si>
  <si>
    <t>Otros Alquileres</t>
  </si>
  <si>
    <t>Nº1-02</t>
  </si>
  <si>
    <t>SERVICIOS BÁSICOS</t>
  </si>
  <si>
    <t xml:space="preserve"> 1-02-01</t>
  </si>
  <si>
    <t>Servicio de Agua y Alcantarillado</t>
  </si>
  <si>
    <t xml:space="preserve"> 1-02-02</t>
  </si>
  <si>
    <t>Servicio de Energía Eléctrica</t>
  </si>
  <si>
    <t xml:space="preserve"> 1-02-03</t>
  </si>
  <si>
    <t>Servicio de Correo</t>
  </si>
  <si>
    <t xml:space="preserve"> 1-02-04</t>
  </si>
  <si>
    <t>Servicio de Telecomunicaciones</t>
  </si>
  <si>
    <t xml:space="preserve"> 1-02-99</t>
  </si>
  <si>
    <t>Otros Servicios Básicos</t>
  </si>
  <si>
    <t>Nº1-03</t>
  </si>
  <si>
    <t>SERVICIOS COMERCIALES Y FINANCIEROS</t>
  </si>
  <si>
    <t xml:space="preserve"> 1-03-01</t>
  </si>
  <si>
    <t>Información</t>
  </si>
  <si>
    <t xml:space="preserve"> 1-03-02</t>
  </si>
  <si>
    <t>Publicidad y Propaganda</t>
  </si>
  <si>
    <t xml:space="preserve"> 1-03-03</t>
  </si>
  <si>
    <t>Impresión, encuadernación y otros</t>
  </si>
  <si>
    <t xml:space="preserve"> 1-03-04</t>
  </si>
  <si>
    <t>Transporte de bienes</t>
  </si>
  <si>
    <t xml:space="preserve"> 1-03-05</t>
  </si>
  <si>
    <t>Servicios Aduaneros</t>
  </si>
  <si>
    <t xml:space="preserve"> 1-03-06</t>
  </si>
  <si>
    <t>Comisiones y gastos por serv. financieros y comerc.</t>
  </si>
  <si>
    <t xml:space="preserve"> 1-03-07</t>
  </si>
  <si>
    <t>Servicio de Tecnologías de Información</t>
  </si>
  <si>
    <t>Nº1-04</t>
  </si>
  <si>
    <t>SERVICIOS DE GESTIÓN Y APOYO</t>
  </si>
  <si>
    <t xml:space="preserve"> 1-04-01</t>
  </si>
  <si>
    <t>Servicios de Ciencias de la Salud</t>
  </si>
  <si>
    <t xml:space="preserve"> 1-04-02</t>
  </si>
  <si>
    <t>Servicios Jurídicos</t>
  </si>
  <si>
    <t xml:space="preserve"> 1-04-03</t>
  </si>
  <si>
    <t>Servicios de Ingenieria y Arquitectura</t>
  </si>
  <si>
    <t xml:space="preserve"> 1-04-04</t>
  </si>
  <si>
    <t>Servicios en Ciencias Económicas y Sociales</t>
  </si>
  <si>
    <t xml:space="preserve"> 1-04-05</t>
  </si>
  <si>
    <t>Servicios Infórmaticos</t>
  </si>
  <si>
    <t xml:space="preserve"> 1-04-06</t>
  </si>
  <si>
    <t>Servicios Generales</t>
  </si>
  <si>
    <t xml:space="preserve"> 1-04-99</t>
  </si>
  <si>
    <t>Otros Servicios de Gestión y Apoyo</t>
  </si>
  <si>
    <t>Nº1-05</t>
  </si>
  <si>
    <t>GASTOS DE VIAJE Y TRANSPORTE</t>
  </si>
  <si>
    <t xml:space="preserve"> 1-05-01</t>
  </si>
  <si>
    <t>Transporte dentro del país</t>
  </si>
  <si>
    <t xml:space="preserve"> 1-05-02</t>
  </si>
  <si>
    <t>Viáticos dentro del país</t>
  </si>
  <si>
    <t xml:space="preserve"> 1-05-03</t>
  </si>
  <si>
    <t>Transporte en el exterior</t>
  </si>
  <si>
    <t xml:space="preserve"> 1-05-04</t>
  </si>
  <si>
    <t>Viáticos en el exterior</t>
  </si>
  <si>
    <t>Nº1-06</t>
  </si>
  <si>
    <t>SEGUROS, REASEGUROS Y OTRAS OBLIGACIONES</t>
  </si>
  <si>
    <t xml:space="preserve"> 1-06-01</t>
  </si>
  <si>
    <t>Seguros</t>
  </si>
  <si>
    <t>Nº1-07</t>
  </si>
  <si>
    <t>CAPACITACIÓN Y PROTOCOLO</t>
  </si>
  <si>
    <t xml:space="preserve"> 1-07-01</t>
  </si>
  <si>
    <t>Actividades de capacitación</t>
  </si>
  <si>
    <t xml:space="preserve"> 1-07-02</t>
  </si>
  <si>
    <t>Actividades protocolarias y sociales</t>
  </si>
  <si>
    <t xml:space="preserve"> 1-07-03</t>
  </si>
  <si>
    <t>Gastos de Representación institucional</t>
  </si>
  <si>
    <t>Nº1-08</t>
  </si>
  <si>
    <t>MANTENIMIENTO Y REPARACIÓN</t>
  </si>
  <si>
    <t xml:space="preserve"> 1-08-01</t>
  </si>
  <si>
    <t>Mantenimiento de Edificios y Locales</t>
  </si>
  <si>
    <t xml:space="preserve"> 1-08-02</t>
  </si>
  <si>
    <t>Mantenimiento de vías de comunicación</t>
  </si>
  <si>
    <t xml:space="preserve"> 1-08-03</t>
  </si>
  <si>
    <t>Mantenimiento de instalaciones y otras obras</t>
  </si>
  <si>
    <t xml:space="preserve"> 1-08-04</t>
  </si>
  <si>
    <t>Mant. y Reparación maquin. y equipo de producción</t>
  </si>
  <si>
    <t xml:space="preserve"> 1-08-05</t>
  </si>
  <si>
    <t>Mant. y Reparación Equipo de Transporte</t>
  </si>
  <si>
    <t xml:space="preserve"> 1-08-06</t>
  </si>
  <si>
    <t>Mant. y Reparación Equipo de Comunicación</t>
  </si>
  <si>
    <t xml:space="preserve"> 1-08-07</t>
  </si>
  <si>
    <t>Mant. y Reparación Equipo y Mobiliario de Oficina</t>
  </si>
  <si>
    <t xml:space="preserve"> 1-08-08</t>
  </si>
  <si>
    <t>Mant. y Reparación Equipo cómputo y sist. Informac.</t>
  </si>
  <si>
    <t xml:space="preserve"> 1-08-99</t>
  </si>
  <si>
    <t>Mant. y Reparación de Otros Equipos</t>
  </si>
  <si>
    <t>Nº1-09</t>
  </si>
  <si>
    <t>IMPUESTOS</t>
  </si>
  <si>
    <t xml:space="preserve"> 1-09-01</t>
  </si>
  <si>
    <t>Impuestos sobre ingresos y utilidades</t>
  </si>
  <si>
    <t xml:space="preserve"> 1-09-02</t>
  </si>
  <si>
    <t xml:space="preserve">Impuestos sobre la propiedad de bienes inmuebles   </t>
  </si>
  <si>
    <t xml:space="preserve"> 1-09-03</t>
  </si>
  <si>
    <t>Impuestos sobre patentes</t>
  </si>
  <si>
    <t xml:space="preserve"> 1-09-99</t>
  </si>
  <si>
    <t>Otros Impuestos</t>
  </si>
  <si>
    <t>Nº1-99</t>
  </si>
  <si>
    <t>SERVICIOS DIVERSOS</t>
  </si>
  <si>
    <t xml:space="preserve"> 1-99-01</t>
  </si>
  <si>
    <t>Servicios de Regulación</t>
  </si>
  <si>
    <t xml:space="preserve"> 1-99-02</t>
  </si>
  <si>
    <t>Intereses moratorios y multas</t>
  </si>
  <si>
    <t xml:space="preserve"> 1-99-03</t>
  </si>
  <si>
    <t>Gastos de Oficinas en el exterior</t>
  </si>
  <si>
    <t xml:space="preserve"> 1-99-04</t>
  </si>
  <si>
    <t>Gastos de Misiones Especiales en el exterior</t>
  </si>
  <si>
    <t xml:space="preserve"> 1-99-05</t>
  </si>
  <si>
    <t>Deducibles</t>
  </si>
  <si>
    <t xml:space="preserve"> 1-99-99</t>
  </si>
  <si>
    <t>Otros Servicios No Especificados</t>
  </si>
  <si>
    <t>Nº2-01</t>
  </si>
  <si>
    <t>PRODUCTOS QUÍMICOS Y CONEXOS</t>
  </si>
  <si>
    <t xml:space="preserve"> 2-01-01</t>
  </si>
  <si>
    <t>Combustibles y Lubricantes</t>
  </si>
  <si>
    <t xml:space="preserve"> 2-01-02</t>
  </si>
  <si>
    <t>Productos Farmacéuticos y medicinales</t>
  </si>
  <si>
    <t xml:space="preserve"> 2-01-03</t>
  </si>
  <si>
    <t>Productos Vegetarianos</t>
  </si>
  <si>
    <t xml:space="preserve"> 2-01-04</t>
  </si>
  <si>
    <t>Tintas pinturas y diluyentes</t>
  </si>
  <si>
    <t xml:space="preserve"> 2-01-99</t>
  </si>
  <si>
    <t>Otros Productos Químicos</t>
  </si>
  <si>
    <t>Nº2-02</t>
  </si>
  <si>
    <t>ALIMENTOS Y PRODUCTOS AGROPECUARIOS</t>
  </si>
  <si>
    <t xml:space="preserve"> 2-02-01</t>
  </si>
  <si>
    <t>Productos Pecuarios y otras especies</t>
  </si>
  <si>
    <t xml:space="preserve"> 2-02-02</t>
  </si>
  <si>
    <t>Productos Agroforestales</t>
  </si>
  <si>
    <t xml:space="preserve"> 2-02-03</t>
  </si>
  <si>
    <t>Alimentos y Bebidas</t>
  </si>
  <si>
    <t xml:space="preserve"> 2-02-04</t>
  </si>
  <si>
    <t>Alimentos para animales</t>
  </si>
  <si>
    <t>Nº2-03</t>
  </si>
  <si>
    <t>MATERIALES Y PROD. DE USO EN LA CONSTRUCC. Y MANT.</t>
  </si>
  <si>
    <t xml:space="preserve"> 2-03-01</t>
  </si>
  <si>
    <t>Materiales y productos metálicos</t>
  </si>
  <si>
    <t xml:space="preserve"> 2-03-02</t>
  </si>
  <si>
    <t>Materiales y productos minerales y asfálticos</t>
  </si>
  <si>
    <t xml:space="preserve"> 2-03-03</t>
  </si>
  <si>
    <t>Madera y sus derivados</t>
  </si>
  <si>
    <t xml:space="preserve"> 2-03-04</t>
  </si>
  <si>
    <t>Materiales y productos Eléctricos, telefónico y de cómputo</t>
  </si>
  <si>
    <t xml:space="preserve"> 2-03-05</t>
  </si>
  <si>
    <t>Materiales y productos de vidrio</t>
  </si>
  <si>
    <t xml:space="preserve"> 2-03-06</t>
  </si>
  <si>
    <t>Materiales y productos de plástico</t>
  </si>
  <si>
    <t xml:space="preserve"> 2-03-99</t>
  </si>
  <si>
    <t>Otros Materiales y productos de uso en la construcción</t>
  </si>
  <si>
    <t>Nº2-04</t>
  </si>
  <si>
    <t>HERRAMIENTAS, REPUESTOS Y ACCESORIOS</t>
  </si>
  <si>
    <t xml:space="preserve"> 2-04-01</t>
  </si>
  <si>
    <t>Herramientas e Instrumentos</t>
  </si>
  <si>
    <t xml:space="preserve"> 2-04-02</t>
  </si>
  <si>
    <t>Repuestos y Accesorios</t>
  </si>
  <si>
    <t>Nº2-05</t>
  </si>
  <si>
    <t>BIENES PARA LA PRODUCCIÓN Y COMERCIALIZACIÓN</t>
  </si>
  <si>
    <t xml:space="preserve"> 2-05-01</t>
  </si>
  <si>
    <t>Materia Prima</t>
  </si>
  <si>
    <t xml:space="preserve"> 2-05-02</t>
  </si>
  <si>
    <t>Productos Terminados</t>
  </si>
  <si>
    <t xml:space="preserve"> 2-05-03</t>
  </si>
  <si>
    <t>Energía Eléctrica</t>
  </si>
  <si>
    <t xml:space="preserve"> 2-05-99</t>
  </si>
  <si>
    <t>Otros Bienes para la producción y comercialización</t>
  </si>
  <si>
    <t>Nº2-99</t>
  </si>
  <si>
    <t>ÚTILES, MATERIALES Y SUMINISTROS DIVERSOS</t>
  </si>
  <si>
    <t xml:space="preserve"> 2-99-01</t>
  </si>
  <si>
    <t>Útiles y materiales de oficina y cómputo</t>
  </si>
  <si>
    <t xml:space="preserve"> 2-99-02</t>
  </si>
  <si>
    <t>Útiles y materiales médico, hospitalario y de investigación</t>
  </si>
  <si>
    <t xml:space="preserve"> 2-99-03</t>
  </si>
  <si>
    <t>Productos de Papel y cartón e impresos</t>
  </si>
  <si>
    <t xml:space="preserve"> 2-99-04</t>
  </si>
  <si>
    <t>Textiles y Vestuario</t>
  </si>
  <si>
    <t xml:space="preserve"> 2-99-05</t>
  </si>
  <si>
    <t>Útiles y Materiales de Limpieza</t>
  </si>
  <si>
    <t xml:space="preserve"> 2-99-06</t>
  </si>
  <si>
    <t>útiles y Materiales de Resguardo y Seguridad</t>
  </si>
  <si>
    <t xml:space="preserve"> 2-99-07</t>
  </si>
  <si>
    <t>útiles y Materiales de cocina y comedor</t>
  </si>
  <si>
    <t xml:space="preserve"> 2-99-99</t>
  </si>
  <si>
    <t>Otros útiles, materiales y Suministros</t>
  </si>
  <si>
    <t>Nº5-01</t>
  </si>
  <si>
    <t>MAQUINARIA, EQUIPO Y MOBILIARIO</t>
  </si>
  <si>
    <t xml:space="preserve"> 5-01-01</t>
  </si>
  <si>
    <t>Maquinaria y Equipo de Producción</t>
  </si>
  <si>
    <t xml:space="preserve"> 5-01-02</t>
  </si>
  <si>
    <t>Equipo de Transporte</t>
  </si>
  <si>
    <t xml:space="preserve"> 5-01-03</t>
  </si>
  <si>
    <t>Equipo de Comunicación</t>
  </si>
  <si>
    <t xml:space="preserve"> 5-01-04</t>
  </si>
  <si>
    <t>Equipo y Mobiliario de Oficina</t>
  </si>
  <si>
    <t xml:space="preserve"> 5-01-05</t>
  </si>
  <si>
    <t>Equipo de Cómputo</t>
  </si>
  <si>
    <t xml:space="preserve"> 5-01-06</t>
  </si>
  <si>
    <t>Equipo Sanitario, de laboratorio e investigación</t>
  </si>
  <si>
    <t xml:space="preserve"> 5-01-07</t>
  </si>
  <si>
    <t>Equipo y Mobiliario educacional, deportivo y recreativo</t>
  </si>
  <si>
    <t xml:space="preserve"> 5-01-99</t>
  </si>
  <si>
    <t>Maquinaria y Equipo Diverso</t>
  </si>
  <si>
    <t>Nº5-02</t>
  </si>
  <si>
    <t>CONSTRUCCIONES, ADICIONES Y MEJORAS</t>
  </si>
  <si>
    <t xml:space="preserve"> 5-02-01</t>
  </si>
  <si>
    <t>Edificios</t>
  </si>
  <si>
    <t xml:space="preserve"> 5-02-02</t>
  </si>
  <si>
    <t>Vías de comunicación terrestre</t>
  </si>
  <si>
    <t xml:space="preserve"> 5-02-03</t>
  </si>
  <si>
    <t>Vías Férreas</t>
  </si>
  <si>
    <t xml:space="preserve"> 5-02-04</t>
  </si>
  <si>
    <t>Obras Marítimas y fluviales</t>
  </si>
  <si>
    <t xml:space="preserve"> 5-02-05</t>
  </si>
  <si>
    <t>Aeropuertos</t>
  </si>
  <si>
    <t xml:space="preserve"> 5-02-06</t>
  </si>
  <si>
    <t>Obras Urbanísticas</t>
  </si>
  <si>
    <t xml:space="preserve"> 5-02-07</t>
  </si>
  <si>
    <t>Instalaciones</t>
  </si>
  <si>
    <t xml:space="preserve"> 5-02-99</t>
  </si>
  <si>
    <t>Otras Construcciones, adiciones y mejoras</t>
  </si>
  <si>
    <t>Nº5-99</t>
  </si>
  <si>
    <t>BIENES DURADEROS DIVERSOS</t>
  </si>
  <si>
    <t xml:space="preserve"> 5-99-01</t>
  </si>
  <si>
    <t>Semimovientes</t>
  </si>
  <si>
    <t xml:space="preserve"> 5-99-02</t>
  </si>
  <si>
    <t>Piezas y Obras de Colección</t>
  </si>
  <si>
    <t xml:space="preserve"> 5-99-03</t>
  </si>
  <si>
    <t>Bienes Intagibles</t>
  </si>
  <si>
    <t>5-99-99</t>
  </si>
  <si>
    <t>Otros bienes duraderos</t>
  </si>
  <si>
    <t>Nº6-01</t>
  </si>
  <si>
    <t>TRANSFERENCIAS CORRIENTES AL SECTOR PÚBLICO</t>
  </si>
  <si>
    <t xml:space="preserve"> 6-01-01</t>
  </si>
  <si>
    <t>Transferencias Corrientes al Gobierno Central Ley 3418</t>
  </si>
  <si>
    <t xml:space="preserve"> 6-01-02</t>
  </si>
  <si>
    <t>Transferencias Corrientes a Órganos Descentralizados</t>
  </si>
  <si>
    <t xml:space="preserve"> 6-01-03</t>
  </si>
  <si>
    <t>Transferencias Corrientes a Inst. Descentr. No Empresariales</t>
  </si>
  <si>
    <t xml:space="preserve"> 6-01-04</t>
  </si>
  <si>
    <t>Transferencias Corrientes a Gobiernos Locales</t>
  </si>
  <si>
    <t xml:space="preserve"> 6-01-05</t>
  </si>
  <si>
    <t>Transferencias Corrientes a Empresas Públicas no Financ.</t>
  </si>
  <si>
    <t xml:space="preserve"> 6-01-06</t>
  </si>
  <si>
    <t>Transferencias Corrientes a Empresas Públicas Financieras</t>
  </si>
  <si>
    <t xml:space="preserve"> 6-01-07</t>
  </si>
  <si>
    <t>Dividendos</t>
  </si>
  <si>
    <t xml:space="preserve"> 6-01-08</t>
  </si>
  <si>
    <t>Fondos en fideicomiso para gasto corriente</t>
  </si>
  <si>
    <t xml:space="preserve"> 6-01-09</t>
  </si>
  <si>
    <t>Impuestos por Transfererir</t>
  </si>
  <si>
    <t>Nº6-02</t>
  </si>
  <si>
    <t>TRANSFERENCIAS CORRIENTES A PERSONAS</t>
  </si>
  <si>
    <t xml:space="preserve"> 6-02-01</t>
  </si>
  <si>
    <t>Beca a funcionarios</t>
  </si>
  <si>
    <t xml:space="preserve"> 6-02-02</t>
  </si>
  <si>
    <t>Becas a terceras personas</t>
  </si>
  <si>
    <t xml:space="preserve"> 6-02-03</t>
  </si>
  <si>
    <t>Ayuda a Funcionarios</t>
  </si>
  <si>
    <t xml:space="preserve"> 6-02-99</t>
  </si>
  <si>
    <t>Otras transferencias a personas</t>
  </si>
  <si>
    <t>Nº6-03</t>
  </si>
  <si>
    <t>PRESTACIONES</t>
  </si>
  <si>
    <t xml:space="preserve"> 6-03-01</t>
  </si>
  <si>
    <t>Prestaciones Legales</t>
  </si>
  <si>
    <t xml:space="preserve"> 6-03-02</t>
  </si>
  <si>
    <t>Pensiones y jubilaciones contributivas</t>
  </si>
  <si>
    <t xml:space="preserve"> 6-03-03</t>
  </si>
  <si>
    <t>Pensiones no contributivas</t>
  </si>
  <si>
    <t xml:space="preserve"> 6-03-04</t>
  </si>
  <si>
    <t>Décimo tercer mes de pensiones y jubilaciones</t>
  </si>
  <si>
    <t xml:space="preserve"> 6-03-05</t>
  </si>
  <si>
    <t>Cuota Patronal de pensiones y jubilaciones contr. Y no contr.</t>
  </si>
  <si>
    <t xml:space="preserve"> 6-03-99</t>
  </si>
  <si>
    <t>Otras Prestaciones a terceras personas</t>
  </si>
  <si>
    <t>Nº6-04</t>
  </si>
  <si>
    <t>TRANSFERENCIAS CORRIENTES A ENTIDADES PRIV. SIN FINES DE LUCRO</t>
  </si>
  <si>
    <t xml:space="preserve"> 6-04-01</t>
  </si>
  <si>
    <t>Transferencias Corrientes a Asociaciones</t>
  </si>
  <si>
    <t xml:space="preserve"> 6-04-02</t>
  </si>
  <si>
    <t>Transferencias Corrientes a Fundaciones</t>
  </si>
  <si>
    <t xml:space="preserve"> 6-04-03</t>
  </si>
  <si>
    <t>Transferencias Corrientes a Cooperativas</t>
  </si>
  <si>
    <t xml:space="preserve"> 6-04-04</t>
  </si>
  <si>
    <t>Transferencias Corrientes a otras entidades privadas sin fines lucro</t>
  </si>
  <si>
    <t>Nº6-05</t>
  </si>
  <si>
    <t>TRANSFERENCIAS CORRIENTES A EMPRESAS PRIVADAS</t>
  </si>
  <si>
    <t xml:space="preserve"> 6-05-01</t>
  </si>
  <si>
    <t>Transferencias Corrientes a Empresas Privadas</t>
  </si>
  <si>
    <t>Nº6-06</t>
  </si>
  <si>
    <t>TRANSFERENCIAS CORRIENTES AL SECTOR PRIVADO</t>
  </si>
  <si>
    <t xml:space="preserve"> 6-06-01</t>
  </si>
  <si>
    <t>Indemnizaciones</t>
  </si>
  <si>
    <t xml:space="preserve"> 6-06-02</t>
  </si>
  <si>
    <t>Reintegros o Devoluciones</t>
  </si>
  <si>
    <t>Nº6-07</t>
  </si>
  <si>
    <t>TRANSFERENCIAS CORRIENTES AL SECTOR EXTERNO</t>
  </si>
  <si>
    <t xml:space="preserve"> 6-07-01</t>
  </si>
  <si>
    <t>Transferencias Corrientes a Organismos Internacionales</t>
  </si>
  <si>
    <t xml:space="preserve"> 6-07-02</t>
  </si>
  <si>
    <t>Otras Transferencias Corrientes al Sector Externo</t>
  </si>
  <si>
    <t>TRANSFERENCIAS CAPITAL</t>
  </si>
  <si>
    <t>Nº7-01</t>
  </si>
  <si>
    <t>TRANSFERENCIAS CAPITAL AL SECTOR PUBLICO</t>
  </si>
  <si>
    <t>.7-01-01</t>
  </si>
  <si>
    <t>Transferencias al Gobierno Central</t>
  </si>
  <si>
    <t xml:space="preserve"> 7-01-07</t>
  </si>
  <si>
    <t>Nº9-02</t>
  </si>
  <si>
    <t>SUMAS SIN ASIGNACIÓN PRESUPUESTARIA</t>
  </si>
  <si>
    <t xml:space="preserve"> 9-02-01</t>
  </si>
  <si>
    <t>Sumas libres sin asignación presupuestaria</t>
  </si>
  <si>
    <t xml:space="preserve"> 9-02-02</t>
  </si>
  <si>
    <t>Sumas con destino específico sin asignación presupuestaria</t>
  </si>
  <si>
    <t>Incop</t>
  </si>
  <si>
    <t>Programa Nº1 Gestión Administrativa Financiera</t>
  </si>
  <si>
    <t>Presup. Ord. 25</t>
  </si>
  <si>
    <t xml:space="preserve">               </t>
  </si>
  <si>
    <t xml:space="preserve">                            </t>
  </si>
  <si>
    <t xml:space="preserve">Impuestos sobre la propiedad de bienes inmuebles          </t>
  </si>
  <si>
    <t>Presupuesto Ordinario 2023</t>
  </si>
  <si>
    <t>Programa Nº2 Desarrollo Portuario</t>
  </si>
  <si>
    <t>Nº5-03</t>
  </si>
  <si>
    <t>BIENES PREEXISTENTES</t>
  </si>
  <si>
    <t xml:space="preserve"> 5-03-01</t>
  </si>
  <si>
    <t>Terrenos</t>
  </si>
  <si>
    <t xml:space="preserve"> 5-03-02</t>
  </si>
  <si>
    <t>Edificios Preexistentes</t>
  </si>
  <si>
    <t xml:space="preserve"> 5-03-99</t>
  </si>
  <si>
    <t>Otras Obras Preexistentes</t>
  </si>
  <si>
    <t>N°5-99</t>
  </si>
  <si>
    <t>5-99-02</t>
  </si>
  <si>
    <t>5-99-03</t>
  </si>
  <si>
    <t>Bienes Intangibles</t>
  </si>
  <si>
    <t>TRANSFERENCIAS CAPITAL A SECTOR PUBLICO</t>
  </si>
  <si>
    <t>Transferencias Fideicomiso (INCOP-ICT-BNCR)</t>
  </si>
  <si>
    <t>CLASIFICADOR ECONOMICO GENERAL</t>
  </si>
  <si>
    <t>CLASIFICADOR ECONOMICO PROGRAMA 1</t>
  </si>
  <si>
    <t>CLASIFICADOR ECONOMICO PROGRAMA 2</t>
  </si>
  <si>
    <t>CLASIFICADOR ECONÓMICO DEL GASTO DEL SECTOR PÚBLICO</t>
  </si>
  <si>
    <t>MONTO</t>
  </si>
  <si>
    <t>1.0.0.0 - GASTOS CORRIENTES</t>
  </si>
  <si>
    <t>1.1.0.0 - GASTOS DE CONSUMO</t>
  </si>
  <si>
    <t>1.1.1.0 - REMUNERACIONES</t>
  </si>
  <si>
    <t>1.1.1.1 - Sueldos y Salarios</t>
  </si>
  <si>
    <t>1.1.1.2 - Contribuciones Sociales</t>
  </si>
  <si>
    <t>1.1.2.0 - ADQUISICIÓN DE BIENES Y SERVICIOS</t>
  </si>
  <si>
    <t>1.3.0.0 - TRANSFERENCIAS CORRIENTES</t>
  </si>
  <si>
    <t>1.3.1.0 - Transferencias Corrientes al Sector Público</t>
  </si>
  <si>
    <t>1.3.2.0 - Transferencias Corrientes al Sector Privado</t>
  </si>
  <si>
    <t>1.3.3.0 - Transferencias Corrientes al Sector Externo</t>
  </si>
  <si>
    <t>2.0.0.0 - GASTOS DE CAPITAL</t>
  </si>
  <si>
    <t>2.1.0.0 - FORMACION DE CAPITAL</t>
  </si>
  <si>
    <t>2.1.1.0 - Edificaciones</t>
  </si>
  <si>
    <t>2.1.2.0 - Vías de Comunicación</t>
  </si>
  <si>
    <t>2.1.5.0 - Otras Obras</t>
  </si>
  <si>
    <t>2.2.0.0 - ADQUISICION DE ACTIVOS</t>
  </si>
  <si>
    <t>2.2.1.0 - Maquinaria y Equipo</t>
  </si>
  <si>
    <t>2.2.4.0 - Intangibles</t>
  </si>
  <si>
    <t>2.3.0.0 - TRANSFERENCIAS DE CAPITAL</t>
  </si>
  <si>
    <t>2.3.1.0 - Transferencias de Capital al Sector Público</t>
  </si>
  <si>
    <t>4.0.0.0 - SUMAS SIN ASIGNACIÓN</t>
  </si>
  <si>
    <t>4.1.0.0 - Sumas sin asignación</t>
  </si>
  <si>
    <t>4.1.1.0 - Sumas sin asignación</t>
  </si>
  <si>
    <t>TOTAL</t>
  </si>
  <si>
    <t>Descr</t>
  </si>
  <si>
    <t>Cuenta</t>
  </si>
  <si>
    <t>Monto inicial</t>
  </si>
  <si>
    <t>Columna1</t>
  </si>
  <si>
    <t>INGRESOS CORRIENTES</t>
  </si>
  <si>
    <t>1.0.0.0.00.00.0.0.000</t>
  </si>
  <si>
    <t>INGRESOS NO TRIBUTARIOS</t>
  </si>
  <si>
    <t>1.3.0.0.00.00.0.0.000</t>
  </si>
  <si>
    <t>VENTA DE BIENES Y SERVICIOS</t>
  </si>
  <si>
    <t>1.3.1.0.00.00.0.0.000</t>
  </si>
  <si>
    <t>VENTA DE BIENES</t>
  </si>
  <si>
    <t>1.3.1.1.00.00.0.0.000</t>
  </si>
  <si>
    <t>Venta de agua</t>
  </si>
  <si>
    <t>1.3.1.1.05.00.0.0.000</t>
  </si>
  <si>
    <t>Venta de energía eléctrica</t>
  </si>
  <si>
    <t>1.3.1.1.06.00.0.0.000</t>
  </si>
  <si>
    <t>VENTA DE SERVICIOS</t>
  </si>
  <si>
    <t>1.3.1.2.00.00.0.0.000</t>
  </si>
  <si>
    <t>SERVICIOS DE TRANSPORTE</t>
  </si>
  <si>
    <t>1.3.1.2.01.00.0.0.000</t>
  </si>
  <si>
    <t>Servicios de transporte portuario</t>
  </si>
  <si>
    <t>1.3.1.2.01.03.0.0.000</t>
  </si>
  <si>
    <t>1.3.1.2.04.00.0.0.000</t>
  </si>
  <si>
    <t>Alquiler de edificios e instalaciones</t>
  </si>
  <si>
    <t>1.3.1.2.04.01.0.0.000</t>
  </si>
  <si>
    <t>Alquiler de maquinaria y equipo</t>
  </si>
  <si>
    <t>1.3.1.2.04.02.0.0.000</t>
  </si>
  <si>
    <t>OTROS SERVICIOS</t>
  </si>
  <si>
    <t>1.3.1.2.09.00.0.0.000</t>
  </si>
  <si>
    <t>Servicios culturales y recreativos</t>
  </si>
  <si>
    <t>1.3.1.2.09.04.0.0.000</t>
  </si>
  <si>
    <t>DERECHOS ADMINISTRATIV0S</t>
  </si>
  <si>
    <t>1.3.1.3.00.00.0.0.000</t>
  </si>
  <si>
    <t>DERECHOS ADMINISTRATIVOS A LOS SERVICIOS DE TRANSPORTE</t>
  </si>
  <si>
    <t>1.3.1.3.01.00.0.0.000</t>
  </si>
  <si>
    <t>Derechos administrativos a los servicios de transporte portuario</t>
  </si>
  <si>
    <t>1.3.1.3.01.03.0.0.000</t>
  </si>
  <si>
    <t>DERECHOS ADMINISTRATIVOS A OTROS SERVICIOS PUBLICOS</t>
  </si>
  <si>
    <t>1.3.1.3.02.00.0.0.000</t>
  </si>
  <si>
    <t>Cánones por regulación de los servicios públicos</t>
  </si>
  <si>
    <t>1.3.1.3.02.01.0.0.000</t>
  </si>
  <si>
    <t>FINANCIAMIENTO</t>
  </si>
  <si>
    <t>3.0.0.0.00.00.0.0.000</t>
  </si>
  <si>
    <t>RECURSOS DE VIGENCIAS ANTERIORES</t>
  </si>
  <si>
    <t>3.3.0.0.00.00.0.0.000</t>
  </si>
  <si>
    <t>SUPERÁVIT LIBRE</t>
  </si>
  <si>
    <t>3.3.1.0.00.00.0.0.000</t>
  </si>
  <si>
    <t>SUPERÁVIT ESPECIFICO</t>
  </si>
  <si>
    <t>3.3.2.0.00.00.0.0.000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</si>
</sst>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#,###,##0.00"/>
  </numFmts>
  <fonts count="16">
    <font>
      <sz val="10"/>
      <name val="Century Gothic"/>
    </font>
    <font>
      <b/>
      <sz val="12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name val="Century Gothic"/>
      <family val="2"/>
    </font>
    <font>
      <b/>
      <sz val="8.5"/>
      <name val="Calibri"/>
      <family val="2"/>
    </font>
    <font>
      <b/>
      <sz val="10"/>
      <name val="Century Gothic"/>
      <family val="2"/>
    </font>
    <font>
      <b/>
      <sz val="9"/>
      <color indexed="8"/>
      <name val="Calibri Light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12"/>
      <name val="Calibri Light"/>
      <family val="2"/>
    </font>
    <font>
      <sz val="10"/>
      <name val="Calibri Light"/>
      <family val="2"/>
    </font>
    <font>
      <b/>
      <sz val="10"/>
      <name val="Calibri Light"/>
      <family val="2"/>
    </font>
    <font>
      <sz val="11"/>
      <color rgb="FF000000"/>
      <name val="Calibri"/>
      <family val="2"/>
    </font>
    <font>
      <sz val="10"/>
      <color rgb="FF000000"/>
      <name val="Helvetica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BAFDE"/>
      </patternFill>
    </fill>
    <fill>
      <patternFill patternType="solid">
        <fgColor rgb="FFEFEFEF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14" fillId="0" borderId="0"/>
  </cellStyleXfs>
  <cellXfs count="75">
    <xf numFmtId="0" fontId="0" fillId="0" borderId="0" xfId="0"/>
    <xf numFmtId="4" fontId="3" fillId="0" borderId="0" xfId="0" applyNumberFormat="1" applyFont="1"/>
    <xf numFmtId="4" fontId="3" fillId="0" borderId="0" xfId="0" applyNumberFormat="1" applyFont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2" xfId="1" applyFont="1" applyBorder="1"/>
    <xf numFmtId="4" fontId="3" fillId="0" borderId="2" xfId="0" applyNumberFormat="1" applyFont="1" applyBorder="1"/>
    <xf numFmtId="0" fontId="2" fillId="0" borderId="3" xfId="1" applyFont="1" applyBorder="1" applyAlignment="1">
      <alignment horizontal="center"/>
    </xf>
    <xf numFmtId="0" fontId="2" fillId="0" borderId="3" xfId="1" applyFont="1" applyBorder="1"/>
    <xf numFmtId="4" fontId="2" fillId="0" borderId="3" xfId="1" applyNumberFormat="1" applyFont="1" applyBorder="1"/>
    <xf numFmtId="4" fontId="3" fillId="0" borderId="3" xfId="1" applyNumberFormat="1" applyFont="1" applyBorder="1" applyAlignment="1">
      <alignment horizontal="center"/>
    </xf>
    <xf numFmtId="4" fontId="3" fillId="0" borderId="3" xfId="1" applyNumberFormat="1" applyFont="1" applyBorder="1"/>
    <xf numFmtId="0" fontId="3" fillId="0" borderId="3" xfId="1" applyFont="1" applyBorder="1" applyAlignment="1">
      <alignment horizontal="center"/>
    </xf>
    <xf numFmtId="0" fontId="3" fillId="0" borderId="3" xfId="1" applyFont="1" applyBorder="1"/>
    <xf numFmtId="49" fontId="3" fillId="0" borderId="3" xfId="1" applyNumberFormat="1" applyFont="1" applyBorder="1" applyAlignment="1">
      <alignment horizontal="center"/>
    </xf>
    <xf numFmtId="4" fontId="2" fillId="0" borderId="0" xfId="0" applyNumberFormat="1" applyFont="1"/>
    <xf numFmtId="0" fontId="5" fillId="0" borderId="3" xfId="1" applyFont="1" applyBorder="1"/>
    <xf numFmtId="0" fontId="3" fillId="0" borderId="4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 applyAlignment="1">
      <alignment horizontal="center"/>
    </xf>
    <xf numFmtId="0" fontId="3" fillId="0" borderId="5" xfId="1" applyFont="1" applyBorder="1"/>
    <xf numFmtId="4" fontId="3" fillId="0" borderId="5" xfId="1" applyNumberFormat="1" applyFont="1" applyBorder="1"/>
    <xf numFmtId="9" fontId="3" fillId="0" borderId="0" xfId="0" applyNumberFormat="1" applyFont="1" applyAlignment="1">
      <alignment horizontal="center"/>
    </xf>
    <xf numFmtId="0" fontId="2" fillId="3" borderId="1" xfId="1" applyFont="1" applyFill="1" applyBorder="1" applyAlignment="1">
      <alignment horizontal="center"/>
    </xf>
    <xf numFmtId="4" fontId="0" fillId="0" borderId="0" xfId="0" applyNumberFormat="1"/>
    <xf numFmtId="0" fontId="2" fillId="0" borderId="0" xfId="1" applyFont="1"/>
    <xf numFmtId="14" fontId="3" fillId="0" borderId="3" xfId="1" applyNumberFormat="1" applyFont="1" applyBorder="1" applyAlignment="1">
      <alignment horizontal="center"/>
    </xf>
    <xf numFmtId="0" fontId="6" fillId="0" borderId="0" xfId="0" applyFont="1"/>
    <xf numFmtId="0" fontId="7" fillId="5" borderId="3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" fontId="9" fillId="0" borderId="7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4" fontId="9" fillId="0" borderId="8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4" fontId="10" fillId="0" borderId="8" xfId="0" applyNumberFormat="1" applyFont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4" fontId="9" fillId="5" borderId="8" xfId="0" applyNumberFormat="1" applyFont="1" applyFill="1" applyBorder="1" applyAlignment="1">
      <alignment horizontal="center" vertical="center"/>
    </xf>
    <xf numFmtId="4" fontId="12" fillId="0" borderId="0" xfId="0" applyNumberFormat="1" applyFont="1"/>
    <xf numFmtId="0" fontId="13" fillId="3" borderId="2" xfId="1" applyFont="1" applyFill="1" applyBorder="1" applyAlignment="1">
      <alignment horizontal="center"/>
    </xf>
    <xf numFmtId="0" fontId="13" fillId="3" borderId="1" xfId="1" applyFont="1" applyFill="1" applyBorder="1" applyAlignment="1">
      <alignment horizontal="center"/>
    </xf>
    <xf numFmtId="0" fontId="13" fillId="3" borderId="5" xfId="1" applyFont="1" applyFill="1" applyBorder="1" applyAlignment="1">
      <alignment horizontal="center"/>
    </xf>
    <xf numFmtId="0" fontId="12" fillId="0" borderId="2" xfId="1" applyFont="1" applyBorder="1" applyAlignment="1">
      <alignment horizontal="center"/>
    </xf>
    <xf numFmtId="0" fontId="12" fillId="0" borderId="2" xfId="1" applyFont="1" applyBorder="1"/>
    <xf numFmtId="4" fontId="12" fillId="0" borderId="2" xfId="1" applyNumberFormat="1" applyFont="1" applyBorder="1"/>
    <xf numFmtId="0" fontId="12" fillId="0" borderId="3" xfId="1" applyFont="1" applyBorder="1" applyAlignment="1">
      <alignment horizontal="center"/>
    </xf>
    <xf numFmtId="0" fontId="13" fillId="0" borderId="3" xfId="1" applyFont="1" applyBorder="1"/>
    <xf numFmtId="4" fontId="13" fillId="0" borderId="3" xfId="1" applyNumberFormat="1" applyFont="1" applyBorder="1"/>
    <xf numFmtId="10" fontId="13" fillId="0" borderId="3" xfId="2" applyNumberFormat="1" applyFont="1" applyBorder="1"/>
    <xf numFmtId="10" fontId="13" fillId="0" borderId="3" xfId="1" applyNumberFormat="1" applyFont="1" applyBorder="1"/>
    <xf numFmtId="4" fontId="12" fillId="0" borderId="3" xfId="1" applyNumberFormat="1" applyFont="1" applyBorder="1" applyAlignment="1">
      <alignment horizontal="center"/>
    </xf>
    <xf numFmtId="4" fontId="12" fillId="0" borderId="3" xfId="1" applyNumberFormat="1" applyFont="1" applyBorder="1"/>
    <xf numFmtId="0" fontId="13" fillId="0" borderId="3" xfId="1" applyFont="1" applyBorder="1" applyAlignment="1">
      <alignment horizontal="center"/>
    </xf>
    <xf numFmtId="0" fontId="12" fillId="0" borderId="3" xfId="1" applyFont="1" applyBorder="1"/>
    <xf numFmtId="4" fontId="13" fillId="4" borderId="3" xfId="1" applyNumberFormat="1" applyFont="1" applyFill="1" applyBorder="1"/>
    <xf numFmtId="10" fontId="13" fillId="4" borderId="3" xfId="2" applyNumberFormat="1" applyFont="1" applyFill="1" applyBorder="1"/>
    <xf numFmtId="0" fontId="12" fillId="0" borderId="5" xfId="1" applyFont="1" applyBorder="1" applyAlignment="1">
      <alignment horizontal="center"/>
    </xf>
    <xf numFmtId="0" fontId="12" fillId="0" borderId="5" xfId="1" applyFont="1" applyBorder="1"/>
    <xf numFmtId="4" fontId="12" fillId="0" borderId="5" xfId="1" applyNumberFormat="1" applyFont="1" applyBorder="1"/>
    <xf numFmtId="4" fontId="3" fillId="0" borderId="4" xfId="1" applyNumberFormat="1" applyFont="1" applyBorder="1"/>
    <xf numFmtId="0" fontId="15" fillId="6" borderId="10" xfId="4" applyFont="1" applyFill="1" applyBorder="1" applyAlignment="1">
      <alignment horizontal="center" wrapText="1"/>
    </xf>
    <xf numFmtId="0" fontId="14" fillId="0" borderId="0" xfId="4"/>
    <xf numFmtId="0" fontId="15" fillId="7" borderId="10" xfId="4" applyFont="1" applyFill="1" applyBorder="1" applyAlignment="1">
      <alignment horizontal="left" wrapText="1"/>
    </xf>
    <xf numFmtId="164" fontId="15" fillId="7" borderId="10" xfId="4" applyNumberFormat="1" applyFont="1" applyFill="1" applyBorder="1" applyAlignment="1">
      <alignment horizontal="right" wrapText="1"/>
    </xf>
    <xf numFmtId="0" fontId="3" fillId="0" borderId="0" xfId="1" applyFont="1" applyAlignment="1">
      <alignment horizontal="center"/>
    </xf>
    <xf numFmtId="0" fontId="3" fillId="0" borderId="0" xfId="1" applyFont="1"/>
    <xf numFmtId="4" fontId="3" fillId="0" borderId="0" xfId="1" applyNumberFormat="1" applyFont="1"/>
    <xf numFmtId="0" fontId="3" fillId="0" borderId="11" xfId="1" applyFont="1" applyBorder="1"/>
    <xf numFmtId="4" fontId="3" fillId="0" borderId="9" xfId="1" applyNumberFormat="1" applyFont="1" applyBorder="1"/>
    <xf numFmtId="0" fontId="3" fillId="0" borderId="9" xfId="1" applyFont="1" applyBorder="1" applyAlignment="1">
      <alignment horizontal="center"/>
    </xf>
    <xf numFmtId="4" fontId="14" fillId="0" borderId="0" xfId="4" applyNumberFormat="1"/>
    <xf numFmtId="4" fontId="1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</cellXfs>
  <cellStyles count="5">
    <cellStyle name="Normal" xfId="0" builtinId="0"/>
    <cellStyle name="Normal 2" xfId="3" xr:uid="{33DA7E82-D3EA-4CDF-AFF1-0CCAEE1ED6B4}"/>
    <cellStyle name="Normal 3" xfId="4" xr:uid="{4EEDB9CB-A18F-45B2-9C71-CCFAA40FB87D}"/>
    <cellStyle name="Normal_Presupuesto 2005" xfId="1" xr:uid="{F7C4C1CC-E6C2-42A5-B784-32A9BB3D87B1}"/>
    <cellStyle name="Porcentaje 2" xfId="2" xr:uid="{FDD8585E-4932-4E60-8377-EE638ACE38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MP\Consor.%20Port.%20Caldera%20I\Graneles%20(Final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oe\FS%20DATOS%20INCOP\Documents%20and%20Settings\Perez%20Olger\Escritorio\Modelos%20Financieros\Modelo%20financiero%20SPGC\Modelo%20financiero\Graneles%20(Final)%20olger%20ultima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oe\FS%20DATOS%20INCOP\TEMP\Consor.%20Port.%20Caldera%20I\Graneles%20(Final)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copcr-my.sharepoint.com/personal/christian_rojas_incop_go_cr/Documents/ESCRITORIO/USO%20DIARIO/PRESUPUESTO%20INCOP%202025%20CUADROS%2006092024%20ajuste%20manual%20Y%20CGR.xls" TargetMode="External"/><Relationship Id="rId1" Type="http://schemas.openxmlformats.org/officeDocument/2006/relationships/externalLinkPath" Target="USO%20DIARIO/PRESUPUESTO%20INCOP%202025%20CUADROS%2006092024%20ajuste%20manual%20Y%20CG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Bases"/>
      <sheetName val="Simul"/>
      <sheetName val="BG"/>
      <sheetName val="P&amp;G"/>
      <sheetName val="FF"/>
      <sheetName val="Sens"/>
      <sheetName val="Carga"/>
      <sheetName val="Vol"/>
      <sheetName val="Cost"/>
      <sheetName val="Ing"/>
      <sheetName val="Trff"/>
      <sheetName val="Obra"/>
      <sheetName val="Inver"/>
      <sheetName val="Personal"/>
      <sheetName val="Hoja2"/>
      <sheetName val="LbrFixOrg"/>
      <sheetName val="LbrVar"/>
      <sheetName val="TecNotes"/>
      <sheetName val="Sheet11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enario 3 Plazo 10"/>
      <sheetName val="Escenario 2 Plazo 5"/>
      <sheetName val="Indice"/>
      <sheetName val="Bases"/>
      <sheetName val="Simul"/>
      <sheetName val="BG"/>
      <sheetName val="P&amp;G"/>
      <sheetName val="FF"/>
      <sheetName val="Sens"/>
      <sheetName val="Carga"/>
      <sheetName val="Vol"/>
      <sheetName val="Cost"/>
      <sheetName val="Ing"/>
      <sheetName val="Trff"/>
      <sheetName val="Obra"/>
      <sheetName val="Inver"/>
      <sheetName val="Personal"/>
      <sheetName val="Hoja2"/>
      <sheetName val="LbrFixOrg"/>
      <sheetName val="LbrVar"/>
      <sheetName val="TecNotes"/>
      <sheetName val="Sheet11"/>
      <sheetName val="Hoja1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Bases"/>
      <sheetName val="Simul"/>
      <sheetName val="BG"/>
      <sheetName val="P&amp;G"/>
      <sheetName val="FF"/>
      <sheetName val="Sens"/>
      <sheetName val="Carga"/>
      <sheetName val="Vol"/>
      <sheetName val="Cost"/>
      <sheetName val="Ing"/>
      <sheetName val="Trff"/>
      <sheetName val="Obra"/>
      <sheetName val="Inver"/>
      <sheetName val="Personal"/>
      <sheetName val="Hoja2"/>
      <sheetName val="LbrFixOrg"/>
      <sheetName val="LbrVar"/>
      <sheetName val="TecNotes"/>
      <sheetName val="Sheet11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TRADAS OJO DE AGUA"/>
      <sheetName val="INGRESOS DISTRIBUIDOS"/>
      <sheetName val="CLASIFICADOR"/>
      <sheetName val="DATO 2022"/>
      <sheetName val="SUPERAVIT"/>
      <sheetName val="ALQUILERES"/>
      <sheetName val="INTERESES"/>
      <sheetName val="CALCULO CANON"/>
      <sheetName val="PROYECCION PRESUPUESTO 2011"/>
      <sheetName val="10-01 Junta Dir. (2)"/>
      <sheetName val="PROYECCION PRESUPUESTO 2012"/>
      <sheetName val="CLASIFICADOR (3)"/>
      <sheetName val="CLASIFICADOR TRIMESTRAL (2)"/>
      <sheetName val="CONSULTORIAS (3)"/>
      <sheetName val="PROYECTOS 2016 (2)"/>
      <sheetName val="INGRESOS DISTRIBUIDOS (2)"/>
      <sheetName val="C.G.R."/>
      <sheetName val="GRAFICO PORCENTUAL INGRESOS"/>
      <sheetName val="HISTORICO POR CONCESIONARIA (2)"/>
      <sheetName val="PROYECCION PRESUPUESTO 2010"/>
      <sheetName val="Ingresos clasificador"/>
      <sheetName val="Ingresos formato tradicional"/>
      <sheetName val="INGRESOS MENSUALES"/>
      <sheetName val="INGRESOS DISTRIBUIDOS."/>
      <sheetName val="INGRESOS POR TRIMESTRE"/>
      <sheetName val="INGRESOS POR PROGRAMA"/>
      <sheetName val="GRAFICO PORCENTUAL POR INGRESOS"/>
      <sheetName val="GRAFICO CANON TURISTICO"/>
      <sheetName val="GRAFICO PROPIOS DEL INCOP"/>
      <sheetName val="GRAFICO INGRESOS TOTALES"/>
      <sheetName val="HISTORICO POR CONCESIONARIA"/>
      <sheetName val="5 AÑOS CLASIFICADO"/>
      <sheetName val="Hoja6"/>
      <sheetName val="OJO DE AGUA"/>
      <sheetName val="ALQUILER OJO DE AGUA 2023"/>
      <sheetName val="ALQUILER JPT"/>
      <sheetName val="INTERESES 2023"/>
      <sheetName val="DISTRIBUIDOS"/>
      <sheetName val="CLASIFICADOR POR TRIMESTRE"/>
      <sheetName val="INGRESOS POR PROGRAMA 2023"/>
      <sheetName val="GRAFICO PORCENTUAL INGRESO 2023"/>
      <sheetName val="GRAFICO INGRESOS TURISMO 2023"/>
      <sheetName val="INGRESOS PROPIOS INCOP 2023"/>
      <sheetName val="DATOS 2023"/>
      <sheetName val="GRAFICO INGRESOS TOTALES 2023"/>
      <sheetName val="PROYECCION INGRESOS 2023"/>
      <sheetName val="PLURIANUAL CGR"/>
      <sheetName val="INS"/>
      <sheetName val="Unidades-Presupuestarias"/>
      <sheetName val="ingresos 2006-2019"/>
      <sheetName val="PRES.ORDINARIO (2)"/>
      <sheetName val="PUNTOS, ANUALID.UBICACION"/>
      <sheetName val="CARGAS SOCIALES"/>
      <sheetName val="VALOR ANUALIDADES"/>
      <sheetName val="Relación Puestos por semestre"/>
      <sheetName val="Relación Puestos base"/>
      <sheetName val="PUNTOS-CARRERA-ANUALIDAD"/>
      <sheetName val="DEDICACION-PROHIBICION"/>
      <sheetName val="suplencia"/>
      <sheetName val="Relación Puestos comparación"/>
      <sheetName val="Relación Puestos por semest (2)"/>
      <sheetName val="PLUSES 2025"/>
      <sheetName val="Relación Puestos"/>
      <sheetName val="Cuadro resumen relacion pue (2)"/>
      <sheetName val="Cuadro resumen relacion puestos"/>
      <sheetName val="cargas sociales1"/>
      <sheetName val="Hoja11"/>
      <sheetName val="Nivel de Empleo"/>
      <sheetName val="PRES.ORDINARIO"/>
      <sheetName val="10-01 Junta Dir."/>
      <sheetName val="10-02 Presidencia"/>
      <sheetName val="10-03 Planificación"/>
      <sheetName val="10-04 Gerencia"/>
      <sheetName val="10-05 Legal"/>
      <sheetName val="10-06 Auditoria"/>
      <sheetName val="10-07 Junta Promotora"/>
      <sheetName val="10-08 Dir. Ad.-Finan"/>
      <sheetName val="10-09 Recursos Humanos"/>
      <sheetName val="10-10 Proveeduria"/>
      <sheetName val="10-11 Contab.-Facturación"/>
      <sheetName val="10-12 Presupuesto"/>
      <sheetName val="10-13 Informática"/>
      <sheetName val="10-14 Serv.Generales"/>
      <sheetName val="10-15 Tesoreria"/>
      <sheetName val="10-17 Contraloría"/>
      <sheetName val="10-24 Archivo"/>
      <sheetName val="10-27 OPIP"/>
      <sheetName val="20-01 Fiscaliz."/>
      <sheetName val="20-02 Unidad Técnica"/>
      <sheetName val="20-03 Dir. Portuaria"/>
      <sheetName val="20-04 Muelle Punt."/>
      <sheetName val="20-05 Muelle Quepos"/>
      <sheetName val="Hoja8"/>
      <sheetName val="20-06 Muelle Golfito"/>
      <sheetName val="justificaciones unidades prog 1"/>
      <sheetName val="Justificaciones unid. prog 2"/>
      <sheetName val="Justificacion general unidades"/>
      <sheetName val="RESUMEN 2024 PARA COM. PRESUPUE"/>
      <sheetName val="JUSTIFICACIONES UNID PROG 1"/>
      <sheetName val="JUSTIFICACIONES UNID PROG 2"/>
      <sheetName val="JUSTIFICACIONES GENERAL"/>
      <sheetName val="PORCENTAJE GASTO POR UNIDAD"/>
      <sheetName val="INGRESOS DISTRIBUIDOS 2024"/>
      <sheetName val="INGRESOS POR CLASIFICADOR"/>
      <sheetName val="DISTRIBUCIÓN PORCENTUAL INGRESO"/>
      <sheetName val="DATOS 2024"/>
      <sheetName val="CLASIFICADOR 2024"/>
      <sheetName val="Resumen"/>
      <sheetName val="Prog. 1 Gestión Ad.Fin."/>
      <sheetName val="Prog.2 Desarrollo Port. "/>
      <sheetName val="LIMITE TOTAL"/>
      <sheetName val="CLASIFICADOR ECONOMICO"/>
      <sheetName val="GASTOS VS INGRESOS"/>
      <sheetName val="PROYECCION DE GASTOS"/>
      <sheetName val="Hoja7"/>
      <sheetName val="evol. gasto 2025"/>
      <sheetName val="Prog. Contra"/>
      <sheetName val="COMPARACION PRESUPUESTOS"/>
      <sheetName val="COMPAR. PRESUP. CON VARIACIONES"/>
      <sheetName val="compracion años"/>
      <sheetName val="REGLA FISCAL"/>
      <sheetName val="límite gasto 2021"/>
      <sheetName val="límite gasto 2021a"/>
      <sheetName val="limite AP"/>
      <sheetName val="resumen ejecutivo modern."/>
      <sheetName val="PROYECTOS 2020"/>
      <sheetName val="CONSULTORIAS 2020"/>
      <sheetName val="gasto inversion"/>
      <sheetName val="SUPLENCIAS 2025"/>
      <sheetName val="JORNALES 2019"/>
      <sheetName val="LIMITE PROG. 1"/>
      <sheetName val="PROGRAMA 2"/>
      <sheetName val="Justificación prog. 1"/>
      <sheetName val="Justificación prog. 2"/>
      <sheetName val="cuadro cargas"/>
      <sheetName val="Cuadro Consultorías"/>
      <sheetName val="gasto inversion (2)"/>
      <sheetName val="comparacion 2025-2024"/>
      <sheetName val="CLASIFICADOR (2)"/>
      <sheetName val="OY APL 2025 en millones"/>
      <sheetName val="límite gasto 2012"/>
      <sheetName val="Análisis horiz. 2012 (2)"/>
      <sheetName val="Análisis horiz. 2025 (Miles)"/>
      <sheetName val="Análisis horiz. 2025"/>
      <sheetName val="INGRESOS DISTRIBUIDOS 2025"/>
      <sheetName val="CLASIFICADOR 2025"/>
      <sheetName val="Hoja5"/>
      <sheetName val="cuadro resumen total"/>
      <sheetName val="Análisis horiz. 2025 (2)"/>
      <sheetName val="Resumen (3)"/>
      <sheetName val="RESUMEN EGRESOS ART 3"/>
      <sheetName val="ANEXO 2 HISTORICO INGRESOS "/>
      <sheetName val="OyAF2025"/>
      <sheetName val="OyAF CGR"/>
      <sheetName val="CUMPLIMIENTO NORMATIVA"/>
      <sheetName val="Hoja2"/>
      <sheetName val="Con superávit "/>
      <sheetName val="Con superávit especifico"/>
      <sheetName val="Transferencias"/>
      <sheetName val="Gasto-corriente-ingreso capital"/>
      <sheetName val="Resumen (2)"/>
      <sheetName val="Hoja3"/>
      <sheetName val="Hoja9"/>
      <sheetName val="Hoja10"/>
      <sheetName val="Resumen (4)"/>
      <sheetName val="CONSULTORIAS"/>
      <sheetName val="DIRECTRIZ 040-H"/>
      <sheetName val="Hoja1 (2)"/>
      <sheetName val="Sheet1"/>
      <sheetName val="Hoja4"/>
      <sheetName val="DIRECTRIZ 009-H"/>
      <sheetName val="PUNTOS DE CARRERA"/>
      <sheetName val="INDICE PRECIOS 2017"/>
      <sheetName val="2025 vs 2024 partidas %"/>
      <sheetName val="proyctos"/>
      <sheetName val="Hoja1"/>
      <sheetName val="Resumen (5)"/>
      <sheetName val="Unidades Desarrollo- Estrato"/>
      <sheetName val="comprobación"/>
      <sheetName val="calculo PE"/>
      <sheetName val="calculo salud ocupacional"/>
      <sheetName val="traslado horizontal japdeva"/>
      <sheetName val="SUBGERENTE A JEFE 1"/>
      <sheetName val="INGRESOS CORRIENTES DISPONIBLES"/>
      <sheetName val="LIMITE GENERAL"/>
      <sheetName val="Relación Puestos base (2)"/>
      <sheetName val="comprobació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19088928.600000001</v>
          </cell>
        </row>
        <row r="55">
          <cell r="C55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2">
          <cell r="C72">
            <v>0</v>
          </cell>
        </row>
        <row r="73">
          <cell r="C73">
            <v>200000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0</v>
          </cell>
        </row>
        <row r="92">
          <cell r="C92">
            <v>750000</v>
          </cell>
        </row>
        <row r="93">
          <cell r="C93">
            <v>4000000</v>
          </cell>
        </row>
        <row r="94">
          <cell r="C94">
            <v>4000000</v>
          </cell>
        </row>
        <row r="98">
          <cell r="C98">
            <v>0</v>
          </cell>
        </row>
        <row r="102">
          <cell r="C102">
            <v>2000000</v>
          </cell>
        </row>
        <row r="103">
          <cell r="C103">
            <v>500000</v>
          </cell>
        </row>
        <row r="104">
          <cell r="C104">
            <v>250000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10000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1000000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50000</v>
          </cell>
        </row>
        <row r="157">
          <cell r="C157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50000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50000</v>
          </cell>
        </row>
        <row r="176">
          <cell r="C176">
            <v>0</v>
          </cell>
        </row>
        <row r="178">
          <cell r="C178">
            <v>0</v>
          </cell>
        </row>
        <row r="182">
          <cell r="C182">
            <v>0</v>
          </cell>
        </row>
        <row r="188">
          <cell r="C188">
            <v>0</v>
          </cell>
        </row>
        <row r="189">
          <cell r="C189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80">
          <cell r="C280">
            <v>0</v>
          </cell>
        </row>
      </sheetData>
      <sheetData sheetId="70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30000000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82">
          <cell r="C82">
            <v>25000000</v>
          </cell>
        </row>
        <row r="83">
          <cell r="C83">
            <v>10000000</v>
          </cell>
        </row>
        <row r="84">
          <cell r="C84">
            <v>38000000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0</v>
          </cell>
        </row>
        <row r="91">
          <cell r="C91">
            <v>50000</v>
          </cell>
        </row>
        <row r="92">
          <cell r="C92">
            <v>3500000</v>
          </cell>
        </row>
        <row r="93">
          <cell r="C93">
            <v>3500000</v>
          </cell>
        </row>
        <row r="94">
          <cell r="C94">
            <v>4000000</v>
          </cell>
        </row>
        <row r="98">
          <cell r="C98">
            <v>0</v>
          </cell>
        </row>
        <row r="102">
          <cell r="C102">
            <v>5000000</v>
          </cell>
        </row>
        <row r="103">
          <cell r="C103">
            <v>22000000</v>
          </cell>
        </row>
        <row r="104">
          <cell r="C104">
            <v>500000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342500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5000000</v>
          </cell>
        </row>
        <row r="149">
          <cell r="C149">
            <v>0</v>
          </cell>
        </row>
        <row r="154">
          <cell r="C154">
            <v>0</v>
          </cell>
        </row>
        <row r="155">
          <cell r="C155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6">
          <cell r="C176">
            <v>0</v>
          </cell>
        </row>
        <row r="177">
          <cell r="C177">
            <v>1000000</v>
          </cell>
        </row>
        <row r="178">
          <cell r="C178">
            <v>200000</v>
          </cell>
        </row>
        <row r="179">
          <cell r="C179">
            <v>1500000</v>
          </cell>
        </row>
        <row r="180">
          <cell r="C180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0</v>
          </cell>
        </row>
        <row r="223">
          <cell r="C223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20000000</v>
          </cell>
        </row>
        <row r="267">
          <cell r="C267">
            <v>0</v>
          </cell>
        </row>
        <row r="273">
          <cell r="C273">
            <v>0</v>
          </cell>
        </row>
        <row r="277">
          <cell r="C277">
            <v>4841354917.96</v>
          </cell>
        </row>
        <row r="279">
          <cell r="C279">
            <v>0</v>
          </cell>
        </row>
        <row r="284">
          <cell r="C284">
            <v>0</v>
          </cell>
        </row>
      </sheetData>
      <sheetData sheetId="71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0</v>
          </cell>
        </row>
        <row r="91">
          <cell r="C91">
            <v>0</v>
          </cell>
        </row>
        <row r="92">
          <cell r="C92">
            <v>100000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6">
          <cell r="C176">
            <v>0</v>
          </cell>
        </row>
        <row r="178">
          <cell r="C178">
            <v>0</v>
          </cell>
        </row>
        <row r="180">
          <cell r="C180">
            <v>0</v>
          </cell>
        </row>
        <row r="181">
          <cell r="C181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80">
          <cell r="C280">
            <v>0</v>
          </cell>
        </row>
      </sheetData>
      <sheetData sheetId="72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81">
          <cell r="C81">
            <v>0</v>
          </cell>
        </row>
        <row r="82">
          <cell r="C82">
            <v>0</v>
          </cell>
        </row>
        <row r="84">
          <cell r="C84">
            <v>25877215</v>
          </cell>
        </row>
        <row r="85">
          <cell r="C85">
            <v>0</v>
          </cell>
        </row>
        <row r="86">
          <cell r="C86">
            <v>0</v>
          </cell>
        </row>
        <row r="92">
          <cell r="C92">
            <v>1600000</v>
          </cell>
        </row>
        <row r="93">
          <cell r="C93">
            <v>2000000</v>
          </cell>
        </row>
        <row r="94">
          <cell r="C94">
            <v>2000000</v>
          </cell>
        </row>
        <row r="98">
          <cell r="C98">
            <v>0</v>
          </cell>
        </row>
        <row r="102">
          <cell r="C102">
            <v>2000000</v>
          </cell>
        </row>
        <row r="103">
          <cell r="C103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30000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750000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9">
          <cell r="C179">
            <v>0</v>
          </cell>
        </row>
        <row r="180">
          <cell r="C180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80">
          <cell r="C280">
            <v>0</v>
          </cell>
        </row>
      </sheetData>
      <sheetData sheetId="73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0</v>
          </cell>
        </row>
        <row r="91">
          <cell r="C91">
            <v>0</v>
          </cell>
        </row>
        <row r="92">
          <cell r="C92">
            <v>200000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73050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0</v>
          </cell>
        </row>
        <row r="179">
          <cell r="C179">
            <v>0</v>
          </cell>
        </row>
        <row r="180">
          <cell r="C180">
            <v>0</v>
          </cell>
        </row>
        <row r="181">
          <cell r="C181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80">
          <cell r="C280">
            <v>0</v>
          </cell>
        </row>
      </sheetData>
      <sheetData sheetId="74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70000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0</v>
          </cell>
        </row>
        <row r="91">
          <cell r="C91">
            <v>177240</v>
          </cell>
        </row>
        <row r="92">
          <cell r="C92">
            <v>1780200</v>
          </cell>
        </row>
        <row r="98">
          <cell r="C98">
            <v>0</v>
          </cell>
        </row>
        <row r="102">
          <cell r="C102">
            <v>7070000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5500000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50000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75000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75000</v>
          </cell>
        </row>
        <row r="176">
          <cell r="C176">
            <v>0</v>
          </cell>
        </row>
        <row r="178">
          <cell r="C178">
            <v>0</v>
          </cell>
        </row>
        <row r="180">
          <cell r="C180">
            <v>0</v>
          </cell>
        </row>
        <row r="181">
          <cell r="C181">
            <v>0</v>
          </cell>
        </row>
        <row r="182">
          <cell r="C182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80">
          <cell r="C280">
            <v>0</v>
          </cell>
        </row>
      </sheetData>
      <sheetData sheetId="75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7">
          <cell r="C57">
            <v>0</v>
          </cell>
        </row>
        <row r="58">
          <cell r="C58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320000000</v>
          </cell>
        </row>
        <row r="73">
          <cell r="C73">
            <v>38000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13492200</v>
          </cell>
        </row>
        <row r="85">
          <cell r="C85">
            <v>0</v>
          </cell>
        </row>
        <row r="86">
          <cell r="C86">
            <v>481500</v>
          </cell>
        </row>
        <row r="87">
          <cell r="C87">
            <v>36780000</v>
          </cell>
        </row>
        <row r="91">
          <cell r="C91">
            <v>20000</v>
          </cell>
        </row>
        <row r="92">
          <cell r="C92">
            <v>55000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2200000</v>
          </cell>
        </row>
        <row r="102">
          <cell r="C102">
            <v>0</v>
          </cell>
        </row>
        <row r="103">
          <cell r="C103">
            <v>100000</v>
          </cell>
        </row>
        <row r="104">
          <cell r="C104">
            <v>0</v>
          </cell>
        </row>
        <row r="108">
          <cell r="C108">
            <v>48654197.640000001</v>
          </cell>
        </row>
        <row r="111">
          <cell r="C111">
            <v>5899980</v>
          </cell>
        </row>
        <row r="112">
          <cell r="C112">
            <v>4990000</v>
          </cell>
        </row>
        <row r="114">
          <cell r="C114">
            <v>3691500</v>
          </cell>
        </row>
        <row r="116">
          <cell r="C116">
            <v>2230948.9300000002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1274494.77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300000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100000</v>
          </cell>
        </row>
        <row r="142">
          <cell r="C142">
            <v>0</v>
          </cell>
        </row>
        <row r="146">
          <cell r="C146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50000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50000</v>
          </cell>
        </row>
        <row r="159">
          <cell r="C159">
            <v>50000</v>
          </cell>
        </row>
        <row r="163">
          <cell r="C163">
            <v>0</v>
          </cell>
        </row>
        <row r="164">
          <cell r="C164">
            <v>250000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300000</v>
          </cell>
        </row>
        <row r="179">
          <cell r="C179">
            <v>0</v>
          </cell>
        </row>
        <row r="180">
          <cell r="C180">
            <v>0</v>
          </cell>
        </row>
        <row r="181">
          <cell r="C181">
            <v>0</v>
          </cell>
        </row>
        <row r="182">
          <cell r="C182">
            <v>200000</v>
          </cell>
        </row>
        <row r="188">
          <cell r="C188">
            <v>0</v>
          </cell>
        </row>
        <row r="190">
          <cell r="C190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6">
          <cell r="C206">
            <v>0</v>
          </cell>
        </row>
        <row r="210">
          <cell r="C210">
            <v>0</v>
          </cell>
        </row>
        <row r="217">
          <cell r="C217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1">
          <cell r="C231">
            <v>0</v>
          </cell>
        </row>
        <row r="236">
          <cell r="C236">
            <v>0</v>
          </cell>
        </row>
        <row r="237">
          <cell r="C237">
            <v>0</v>
          </cell>
        </row>
        <row r="238">
          <cell r="C238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47">
          <cell r="C247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8">
          <cell r="C258">
            <v>0</v>
          </cell>
        </row>
        <row r="262">
          <cell r="C262">
            <v>0</v>
          </cell>
        </row>
        <row r="263">
          <cell r="C263">
            <v>0</v>
          </cell>
        </row>
        <row r="267">
          <cell r="C267">
            <v>0</v>
          </cell>
        </row>
        <row r="268">
          <cell r="C268">
            <v>0</v>
          </cell>
        </row>
        <row r="274">
          <cell r="C274">
            <v>0</v>
          </cell>
        </row>
        <row r="281">
          <cell r="C281">
            <v>0</v>
          </cell>
        </row>
      </sheetData>
      <sheetData sheetId="76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30000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5">
          <cell r="C85">
            <v>0</v>
          </cell>
        </row>
        <row r="86">
          <cell r="C86">
            <v>0</v>
          </cell>
        </row>
        <row r="91">
          <cell r="C91">
            <v>0</v>
          </cell>
        </row>
        <row r="92">
          <cell r="C92">
            <v>100000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0</v>
          </cell>
        </row>
        <row r="127">
          <cell r="C127">
            <v>100000000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6">
          <cell r="C176">
            <v>0</v>
          </cell>
        </row>
        <row r="178">
          <cell r="C178">
            <v>0</v>
          </cell>
        </row>
        <row r="180">
          <cell r="C180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0</v>
          </cell>
        </row>
        <row r="222">
          <cell r="C222">
            <v>45000000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36000000</v>
          </cell>
        </row>
        <row r="267">
          <cell r="C267">
            <v>0</v>
          </cell>
        </row>
        <row r="273">
          <cell r="C273">
            <v>0</v>
          </cell>
        </row>
        <row r="280">
          <cell r="C280">
            <v>0</v>
          </cell>
        </row>
      </sheetData>
      <sheetData sheetId="77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2">
          <cell r="C72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81">
          <cell r="C81">
            <v>6000000</v>
          </cell>
        </row>
        <row r="82">
          <cell r="C82">
            <v>8000000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0</v>
          </cell>
        </row>
        <row r="91">
          <cell r="C91">
            <v>0</v>
          </cell>
        </row>
        <row r="92">
          <cell r="C92">
            <v>50000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25000000</v>
          </cell>
        </row>
        <row r="102">
          <cell r="C102">
            <v>6000000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1500000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6">
          <cell r="C176">
            <v>500000</v>
          </cell>
        </row>
        <row r="177">
          <cell r="C177">
            <v>1500000</v>
          </cell>
        </row>
        <row r="179">
          <cell r="C179">
            <v>0</v>
          </cell>
        </row>
        <row r="180">
          <cell r="C180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3000000</v>
          </cell>
        </row>
        <row r="235">
          <cell r="C235">
            <v>0</v>
          </cell>
        </row>
        <row r="237">
          <cell r="C237">
            <v>0</v>
          </cell>
        </row>
        <row r="241">
          <cell r="C241">
            <v>5000000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9000000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10000000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80">
          <cell r="C280">
            <v>0</v>
          </cell>
        </row>
      </sheetData>
      <sheetData sheetId="78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2500000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2500000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19560000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0</v>
          </cell>
        </row>
        <row r="92">
          <cell r="C92">
            <v>150000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75000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200000</v>
          </cell>
        </row>
        <row r="140">
          <cell r="C140">
            <v>0</v>
          </cell>
        </row>
        <row r="141">
          <cell r="C141">
            <v>2500000</v>
          </cell>
        </row>
        <row r="142">
          <cell r="C142">
            <v>250000</v>
          </cell>
        </row>
        <row r="146">
          <cell r="C146">
            <v>0</v>
          </cell>
        </row>
        <row r="147">
          <cell r="C147">
            <v>0</v>
          </cell>
        </row>
        <row r="149">
          <cell r="C149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900000</v>
          </cell>
        </row>
        <row r="176">
          <cell r="C176">
            <v>100000</v>
          </cell>
        </row>
        <row r="177">
          <cell r="C177">
            <v>2000000</v>
          </cell>
        </row>
        <row r="178">
          <cell r="C178">
            <v>150000</v>
          </cell>
        </row>
        <row r="179">
          <cell r="C179">
            <v>5000000</v>
          </cell>
        </row>
        <row r="180">
          <cell r="C180">
            <v>0</v>
          </cell>
        </row>
        <row r="182">
          <cell r="C182">
            <v>550000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80">
          <cell r="C280">
            <v>0</v>
          </cell>
        </row>
      </sheetData>
      <sheetData sheetId="79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30000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7700000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0</v>
          </cell>
        </row>
        <row r="91">
          <cell r="C91">
            <v>0</v>
          </cell>
        </row>
        <row r="92">
          <cell r="C92">
            <v>215600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441864259.75</v>
          </cell>
        </row>
        <row r="122">
          <cell r="C122">
            <v>0</v>
          </cell>
        </row>
        <row r="123">
          <cell r="C123">
            <v>19250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0</v>
          </cell>
        </row>
        <row r="179">
          <cell r="C179">
            <v>0</v>
          </cell>
        </row>
        <row r="180">
          <cell r="C180">
            <v>0</v>
          </cell>
        </row>
        <row r="181">
          <cell r="C181">
            <v>0</v>
          </cell>
        </row>
        <row r="182">
          <cell r="C182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0</v>
          </cell>
        </row>
        <row r="223">
          <cell r="C223">
            <v>47123359.5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80">
          <cell r="C280">
            <v>0</v>
          </cell>
        </row>
      </sheetData>
      <sheetData sheetId="80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15000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0</v>
          </cell>
        </row>
        <row r="91">
          <cell r="C91">
            <v>0</v>
          </cell>
        </row>
        <row r="92">
          <cell r="C92">
            <v>58450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0</v>
          </cell>
        </row>
        <row r="179">
          <cell r="C179">
            <v>0</v>
          </cell>
        </row>
        <row r="180">
          <cell r="C180">
            <v>0</v>
          </cell>
        </row>
        <row r="181">
          <cell r="C181">
            <v>0</v>
          </cell>
        </row>
        <row r="182">
          <cell r="C182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79">
          <cell r="C279">
            <v>290000000</v>
          </cell>
        </row>
        <row r="280">
          <cell r="C280">
            <v>0</v>
          </cell>
        </row>
      </sheetData>
      <sheetData sheetId="81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20000000</v>
          </cell>
        </row>
        <row r="91">
          <cell r="C91">
            <v>0</v>
          </cell>
        </row>
        <row r="92">
          <cell r="C92">
            <v>250000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5000000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9">
          <cell r="C109">
            <v>0</v>
          </cell>
        </row>
        <row r="110">
          <cell r="C110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30900000</v>
          </cell>
        </row>
        <row r="116">
          <cell r="C116">
            <v>265669.21999999997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1240414.17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0</v>
          </cell>
        </row>
        <row r="179">
          <cell r="C179">
            <v>0</v>
          </cell>
        </row>
        <row r="180">
          <cell r="C180">
            <v>0</v>
          </cell>
        </row>
        <row r="181">
          <cell r="C181">
            <v>0</v>
          </cell>
        </row>
        <row r="182">
          <cell r="C182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40000000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400000000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80">
          <cell r="C280">
            <v>0</v>
          </cell>
        </row>
      </sheetData>
      <sheetData sheetId="82"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1575000</v>
          </cell>
        </row>
        <row r="57">
          <cell r="C57">
            <v>0</v>
          </cell>
        </row>
        <row r="58">
          <cell r="C58">
            <v>0</v>
          </cell>
        </row>
        <row r="63">
          <cell r="C63">
            <v>7500000</v>
          </cell>
        </row>
        <row r="64">
          <cell r="C64">
            <v>70000000</v>
          </cell>
        </row>
        <row r="65">
          <cell r="C65">
            <v>0</v>
          </cell>
        </row>
        <row r="66">
          <cell r="C66">
            <v>45000000</v>
          </cell>
        </row>
        <row r="67">
          <cell r="C67">
            <v>3500000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1000000</v>
          </cell>
        </row>
        <row r="77">
          <cell r="C77">
            <v>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31426913.600000001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572401653.49000001</v>
          </cell>
        </row>
        <row r="87">
          <cell r="C87">
            <v>100200000</v>
          </cell>
        </row>
        <row r="91">
          <cell r="C91">
            <v>2500000</v>
          </cell>
        </row>
        <row r="92">
          <cell r="C92">
            <v>4000000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12000000</v>
          </cell>
        </row>
        <row r="102">
          <cell r="C102">
            <v>1500000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16700000</v>
          </cell>
        </row>
        <row r="109">
          <cell r="C109">
            <v>0</v>
          </cell>
        </row>
        <row r="110">
          <cell r="C110">
            <v>9000000</v>
          </cell>
        </row>
        <row r="111">
          <cell r="C111">
            <v>8000000</v>
          </cell>
        </row>
        <row r="112">
          <cell r="C112">
            <v>10000000</v>
          </cell>
        </row>
        <row r="113">
          <cell r="C113">
            <v>2000000</v>
          </cell>
        </row>
        <row r="114">
          <cell r="C114">
            <v>16000000</v>
          </cell>
        </row>
        <row r="115">
          <cell r="C115">
            <v>0</v>
          </cell>
        </row>
        <row r="116">
          <cell r="C116">
            <v>3000000</v>
          </cell>
        </row>
        <row r="120">
          <cell r="C120">
            <v>0</v>
          </cell>
        </row>
        <row r="121">
          <cell r="C121">
            <v>8000000</v>
          </cell>
        </row>
        <row r="122">
          <cell r="C122">
            <v>0</v>
          </cell>
        </row>
        <row r="123">
          <cell r="C123">
            <v>8617004.7799999993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1000000</v>
          </cell>
        </row>
        <row r="132">
          <cell r="C132">
            <v>0</v>
          </cell>
        </row>
        <row r="138">
          <cell r="C138">
            <v>10000000</v>
          </cell>
        </row>
        <row r="139">
          <cell r="C139">
            <v>0</v>
          </cell>
        </row>
        <row r="140">
          <cell r="C140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200000</v>
          </cell>
        </row>
        <row r="157">
          <cell r="C157">
            <v>0</v>
          </cell>
        </row>
        <row r="158">
          <cell r="C158">
            <v>0</v>
          </cell>
        </row>
        <row r="163">
          <cell r="C163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600000</v>
          </cell>
        </row>
        <row r="179">
          <cell r="C179">
            <v>0</v>
          </cell>
        </row>
        <row r="180">
          <cell r="C180">
            <v>0</v>
          </cell>
        </row>
        <row r="181">
          <cell r="C181">
            <v>0</v>
          </cell>
        </row>
        <row r="182">
          <cell r="C182">
            <v>0</v>
          </cell>
        </row>
        <row r="188">
          <cell r="C188">
            <v>0</v>
          </cell>
        </row>
        <row r="190">
          <cell r="C190">
            <v>0</v>
          </cell>
        </row>
        <row r="192">
          <cell r="C192">
            <v>0</v>
          </cell>
        </row>
        <row r="194">
          <cell r="C194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7">
          <cell r="C217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13296600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1">
          <cell r="C231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38">
          <cell r="C238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47">
          <cell r="C247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8">
          <cell r="C258">
            <v>0</v>
          </cell>
        </row>
        <row r="262">
          <cell r="C262">
            <v>0</v>
          </cell>
        </row>
        <row r="263">
          <cell r="C263">
            <v>0</v>
          </cell>
        </row>
        <row r="267">
          <cell r="C267">
            <v>0</v>
          </cell>
        </row>
        <row r="268">
          <cell r="C268">
            <v>0</v>
          </cell>
        </row>
        <row r="274">
          <cell r="C274">
            <v>0</v>
          </cell>
        </row>
        <row r="281">
          <cell r="C281">
            <v>0</v>
          </cell>
        </row>
      </sheetData>
      <sheetData sheetId="83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60000</v>
          </cell>
        </row>
        <row r="77">
          <cell r="C77">
            <v>30000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0</v>
          </cell>
        </row>
        <row r="92">
          <cell r="C92">
            <v>50000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4500000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0</v>
          </cell>
        </row>
        <row r="179">
          <cell r="C179">
            <v>0</v>
          </cell>
        </row>
        <row r="180">
          <cell r="C180">
            <v>0</v>
          </cell>
        </row>
        <row r="181">
          <cell r="C181">
            <v>0</v>
          </cell>
        </row>
        <row r="182">
          <cell r="C182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6">
          <cell r="C216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80">
          <cell r="C280">
            <v>0</v>
          </cell>
        </row>
      </sheetData>
      <sheetData sheetId="84">
        <row r="84">
          <cell r="C84">
            <v>0</v>
          </cell>
        </row>
        <row r="93">
          <cell r="C93">
            <v>0</v>
          </cell>
        </row>
        <row r="94">
          <cell r="C94">
            <v>0</v>
          </cell>
        </row>
        <row r="182">
          <cell r="C182">
            <v>0</v>
          </cell>
        </row>
        <row r="216">
          <cell r="C216">
            <v>0</v>
          </cell>
        </row>
      </sheetData>
      <sheetData sheetId="85"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5">
          <cell r="C75">
            <v>0</v>
          </cell>
        </row>
        <row r="81">
          <cell r="C81">
            <v>0</v>
          </cell>
        </row>
        <row r="82">
          <cell r="C82">
            <v>0</v>
          </cell>
        </row>
        <row r="84">
          <cell r="C84">
            <v>0</v>
          </cell>
        </row>
        <row r="86">
          <cell r="C86">
            <v>250000</v>
          </cell>
        </row>
        <row r="87">
          <cell r="C87">
            <v>7000000</v>
          </cell>
        </row>
        <row r="91">
          <cell r="C91">
            <v>25000</v>
          </cell>
        </row>
        <row r="92">
          <cell r="C92">
            <v>100000</v>
          </cell>
        </row>
        <row r="93">
          <cell r="C93">
            <v>0</v>
          </cell>
        </row>
        <row r="94">
          <cell r="C94">
            <v>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18125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0</v>
          </cell>
        </row>
        <row r="179">
          <cell r="C179">
            <v>0</v>
          </cell>
        </row>
        <row r="180">
          <cell r="C180">
            <v>0</v>
          </cell>
        </row>
        <row r="181">
          <cell r="C181">
            <v>0</v>
          </cell>
        </row>
        <row r="182">
          <cell r="C182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16">
          <cell r="C216">
            <v>0</v>
          </cell>
        </row>
        <row r="223">
          <cell r="C223">
            <v>0</v>
          </cell>
        </row>
      </sheetData>
      <sheetData sheetId="86">
        <row r="18">
          <cell r="C18">
            <v>0</v>
          </cell>
        </row>
        <row r="19">
          <cell r="C19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7">
          <cell r="C77">
            <v>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250000</v>
          </cell>
        </row>
        <row r="87">
          <cell r="C87">
            <v>0</v>
          </cell>
        </row>
        <row r="91">
          <cell r="C91">
            <v>0</v>
          </cell>
        </row>
        <row r="92">
          <cell r="C92">
            <v>315000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2250000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2400000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16475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8">
          <cell r="C178">
            <v>150000</v>
          </cell>
        </row>
        <row r="179">
          <cell r="C179">
            <v>0</v>
          </cell>
        </row>
        <row r="180">
          <cell r="C180">
            <v>900000</v>
          </cell>
        </row>
        <row r="181">
          <cell r="C181">
            <v>0</v>
          </cell>
        </row>
        <row r="182">
          <cell r="C182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640000</v>
          </cell>
        </row>
        <row r="191">
          <cell r="C191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23">
          <cell r="C223">
            <v>0</v>
          </cell>
        </row>
      </sheetData>
      <sheetData sheetId="87"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80000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0</v>
          </cell>
        </row>
        <row r="91">
          <cell r="C91">
            <v>20000</v>
          </cell>
        </row>
        <row r="92">
          <cell r="C92">
            <v>1200000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1900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40000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4">
          <cell r="C164">
            <v>150000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20000</v>
          </cell>
        </row>
        <row r="178">
          <cell r="C178">
            <v>200000</v>
          </cell>
        </row>
        <row r="179">
          <cell r="C179">
            <v>0</v>
          </cell>
        </row>
        <row r="180">
          <cell r="C180">
            <v>200000</v>
          </cell>
        </row>
        <row r="181">
          <cell r="C181">
            <v>0</v>
          </cell>
        </row>
        <row r="182">
          <cell r="C182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210000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1">
          <cell r="C211">
            <v>0</v>
          </cell>
        </row>
        <row r="212">
          <cell r="C212">
            <v>0</v>
          </cell>
        </row>
        <row r="222">
          <cell r="C222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3">
          <cell r="C273">
            <v>0</v>
          </cell>
        </row>
        <row r="279">
          <cell r="C279">
            <v>0</v>
          </cell>
        </row>
        <row r="280">
          <cell r="C280">
            <v>0</v>
          </cell>
        </row>
      </sheetData>
      <sheetData sheetId="88"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83">
          <cell r="C83">
            <v>85625400</v>
          </cell>
        </row>
        <row r="84">
          <cell r="C84">
            <v>20000000</v>
          </cell>
        </row>
        <row r="87">
          <cell r="C87">
            <v>8400000</v>
          </cell>
        </row>
        <row r="91">
          <cell r="C91">
            <v>20000</v>
          </cell>
        </row>
        <row r="92">
          <cell r="C92">
            <v>1100000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127710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4382775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6613571.9800000004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0</v>
          </cell>
        </row>
        <row r="139">
          <cell r="C139">
            <v>74580</v>
          </cell>
        </row>
        <row r="140">
          <cell r="C140">
            <v>0</v>
          </cell>
        </row>
        <row r="141">
          <cell r="C141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0</v>
          </cell>
        </row>
        <row r="154">
          <cell r="C154">
            <v>0</v>
          </cell>
        </row>
        <row r="155">
          <cell r="C155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6">
          <cell r="C176">
            <v>0</v>
          </cell>
        </row>
        <row r="178">
          <cell r="C178">
            <v>1000000</v>
          </cell>
        </row>
        <row r="179">
          <cell r="C179">
            <v>0</v>
          </cell>
        </row>
        <row r="180">
          <cell r="C180">
            <v>1020616</v>
          </cell>
        </row>
        <row r="181">
          <cell r="C181">
            <v>0</v>
          </cell>
        </row>
        <row r="182">
          <cell r="C182">
            <v>0</v>
          </cell>
        </row>
        <row r="188">
          <cell r="C188">
            <v>0</v>
          </cell>
        </row>
        <row r="189">
          <cell r="C189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132500000</v>
          </cell>
        </row>
        <row r="210">
          <cell r="C210">
            <v>0</v>
          </cell>
        </row>
        <row r="211">
          <cell r="C211">
            <v>0</v>
          </cell>
        </row>
        <row r="212">
          <cell r="C212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1">
          <cell r="C231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38">
          <cell r="C238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47">
          <cell r="C247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8">
          <cell r="C258">
            <v>0</v>
          </cell>
        </row>
        <row r="262">
          <cell r="C262">
            <v>0</v>
          </cell>
        </row>
        <row r="263">
          <cell r="C263">
            <v>0</v>
          </cell>
        </row>
        <row r="267">
          <cell r="C267">
            <v>0</v>
          </cell>
        </row>
        <row r="268">
          <cell r="C268">
            <v>0</v>
          </cell>
        </row>
        <row r="274">
          <cell r="C274">
            <v>0</v>
          </cell>
        </row>
        <row r="280">
          <cell r="C280">
            <v>0</v>
          </cell>
        </row>
        <row r="281">
          <cell r="C281">
            <v>0</v>
          </cell>
        </row>
      </sheetData>
      <sheetData sheetId="89"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0</v>
          </cell>
        </row>
        <row r="87">
          <cell r="C87">
            <v>0</v>
          </cell>
        </row>
        <row r="91">
          <cell r="C91">
            <v>0</v>
          </cell>
        </row>
        <row r="92">
          <cell r="C92">
            <v>3500000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165500000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22900000</v>
          </cell>
        </row>
        <row r="109">
          <cell r="C109">
            <v>0</v>
          </cell>
        </row>
        <row r="110">
          <cell r="C110">
            <v>0</v>
          </cell>
        </row>
        <row r="111">
          <cell r="C111">
            <v>0</v>
          </cell>
        </row>
        <row r="112">
          <cell r="C112">
            <v>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66800000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224250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9">
          <cell r="C139">
            <v>0</v>
          </cell>
        </row>
        <row r="140">
          <cell r="C140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4">
          <cell r="C154">
            <v>0</v>
          </cell>
        </row>
        <row r="155">
          <cell r="C155">
            <v>0</v>
          </cell>
        </row>
        <row r="157">
          <cell r="C157">
            <v>0</v>
          </cell>
        </row>
        <row r="158">
          <cell r="C158">
            <v>0</v>
          </cell>
        </row>
        <row r="159">
          <cell r="C159">
            <v>0</v>
          </cell>
        </row>
        <row r="163">
          <cell r="C163">
            <v>0</v>
          </cell>
        </row>
        <row r="164">
          <cell r="C164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>
            <v>0</v>
          </cell>
        </row>
        <row r="179">
          <cell r="C179">
            <v>0</v>
          </cell>
        </row>
        <row r="180">
          <cell r="C180">
            <v>0</v>
          </cell>
        </row>
        <row r="181">
          <cell r="C181">
            <v>0</v>
          </cell>
        </row>
        <row r="182">
          <cell r="C182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10">
          <cell r="C210">
            <v>0</v>
          </cell>
        </row>
        <row r="211">
          <cell r="C211">
            <v>0</v>
          </cell>
        </row>
        <row r="212">
          <cell r="C212">
            <v>0</v>
          </cell>
        </row>
        <row r="222">
          <cell r="C222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4">
          <cell r="C234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50">
          <cell r="C250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7">
          <cell r="C257">
            <v>0</v>
          </cell>
        </row>
        <row r="261">
          <cell r="C261">
            <v>0</v>
          </cell>
        </row>
        <row r="262">
          <cell r="C262">
            <v>0</v>
          </cell>
        </row>
        <row r="266">
          <cell r="C266">
            <v>0</v>
          </cell>
        </row>
        <row r="267">
          <cell r="C267">
            <v>0</v>
          </cell>
        </row>
        <row r="274">
          <cell r="C274">
            <v>0</v>
          </cell>
        </row>
        <row r="280">
          <cell r="C280">
            <v>0</v>
          </cell>
        </row>
        <row r="281">
          <cell r="C281">
            <v>0</v>
          </cell>
        </row>
      </sheetData>
      <sheetData sheetId="90">
        <row r="19">
          <cell r="C19">
            <v>0</v>
          </cell>
        </row>
        <row r="20">
          <cell r="C20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81">
          <cell r="C81">
            <v>0</v>
          </cell>
        </row>
        <row r="82">
          <cell r="C82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300000</v>
          </cell>
        </row>
        <row r="87">
          <cell r="C87">
            <v>173680000</v>
          </cell>
        </row>
        <row r="92">
          <cell r="C92">
            <v>240000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1000000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1200000</v>
          </cell>
        </row>
        <row r="112">
          <cell r="C112">
            <v>2000000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92000000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20487500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8">
          <cell r="C138">
            <v>1200000</v>
          </cell>
        </row>
        <row r="139">
          <cell r="C139">
            <v>0</v>
          </cell>
        </row>
        <row r="140">
          <cell r="C140">
            <v>0</v>
          </cell>
        </row>
        <row r="142">
          <cell r="C142">
            <v>0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0</v>
          </cell>
        </row>
        <row r="149">
          <cell r="C149">
            <v>0</v>
          </cell>
        </row>
        <row r="154">
          <cell r="C154">
            <v>0</v>
          </cell>
        </row>
        <row r="155">
          <cell r="C155">
            <v>0</v>
          </cell>
        </row>
        <row r="157">
          <cell r="C157">
            <v>0</v>
          </cell>
        </row>
        <row r="158">
          <cell r="C158">
            <v>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5">
          <cell r="C175">
            <v>0</v>
          </cell>
        </row>
        <row r="177">
          <cell r="C177">
            <v>650000</v>
          </cell>
        </row>
        <row r="178">
          <cell r="C178">
            <v>1500000</v>
          </cell>
        </row>
        <row r="179">
          <cell r="C179">
            <v>0</v>
          </cell>
        </row>
        <row r="180">
          <cell r="C180">
            <v>500000</v>
          </cell>
        </row>
        <row r="181">
          <cell r="C181">
            <v>0</v>
          </cell>
        </row>
        <row r="182">
          <cell r="C182">
            <v>1000000</v>
          </cell>
        </row>
        <row r="188">
          <cell r="C188">
            <v>0</v>
          </cell>
        </row>
        <row r="189">
          <cell r="C189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500000</v>
          </cell>
        </row>
        <row r="194">
          <cell r="C194">
            <v>0</v>
          </cell>
        </row>
        <row r="195">
          <cell r="C195">
            <v>400000000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3000000000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10">
          <cell r="C210">
            <v>0</v>
          </cell>
        </row>
        <row r="211">
          <cell r="C211">
            <v>0</v>
          </cell>
        </row>
        <row r="212">
          <cell r="C212">
            <v>0</v>
          </cell>
        </row>
        <row r="216">
          <cell r="C216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1">
          <cell r="C231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38">
          <cell r="C238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47">
          <cell r="C247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8">
          <cell r="C258">
            <v>0</v>
          </cell>
        </row>
        <row r="262">
          <cell r="C262">
            <v>0</v>
          </cell>
        </row>
        <row r="263">
          <cell r="C263">
            <v>0</v>
          </cell>
        </row>
        <row r="267">
          <cell r="C267">
            <v>0</v>
          </cell>
        </row>
        <row r="268">
          <cell r="C268">
            <v>0</v>
          </cell>
        </row>
        <row r="274">
          <cell r="C274">
            <v>0</v>
          </cell>
        </row>
        <row r="280">
          <cell r="C280">
            <v>0</v>
          </cell>
        </row>
        <row r="281">
          <cell r="C281">
            <v>0</v>
          </cell>
        </row>
      </sheetData>
      <sheetData sheetId="91">
        <row r="19">
          <cell r="C19">
            <v>0</v>
          </cell>
        </row>
        <row r="20">
          <cell r="C20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5">
          <cell r="C55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3">
          <cell r="C63">
            <v>0</v>
          </cell>
        </row>
        <row r="64">
          <cell r="C64">
            <v>0</v>
          </cell>
        </row>
        <row r="66">
          <cell r="C66">
            <v>0</v>
          </cell>
        </row>
        <row r="67">
          <cell r="C67">
            <v>140000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50000</v>
          </cell>
        </row>
        <row r="82">
          <cell r="C82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8505000</v>
          </cell>
        </row>
        <row r="87">
          <cell r="C87">
            <v>2541260</v>
          </cell>
        </row>
        <row r="91">
          <cell r="C91">
            <v>18000</v>
          </cell>
        </row>
        <row r="92">
          <cell r="C92">
            <v>200000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10">
          <cell r="C110">
            <v>1300000</v>
          </cell>
        </row>
        <row r="111">
          <cell r="C111">
            <v>3706350</v>
          </cell>
        </row>
        <row r="112">
          <cell r="C112">
            <v>0</v>
          </cell>
        </row>
        <row r="113">
          <cell r="C113">
            <v>4500000</v>
          </cell>
        </row>
        <row r="114">
          <cell r="C114">
            <v>1600000</v>
          </cell>
        </row>
        <row r="116">
          <cell r="C116">
            <v>300000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0</v>
          </cell>
        </row>
        <row r="123">
          <cell r="C123">
            <v>2524269.88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250000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1500000</v>
          </cell>
        </row>
        <row r="142">
          <cell r="C142">
            <v>70000</v>
          </cell>
        </row>
        <row r="146">
          <cell r="C146">
            <v>0</v>
          </cell>
        </row>
        <row r="147">
          <cell r="C147">
            <v>0</v>
          </cell>
        </row>
        <row r="149">
          <cell r="C149">
            <v>0</v>
          </cell>
        </row>
        <row r="153">
          <cell r="C153">
            <v>100000</v>
          </cell>
        </row>
        <row r="154">
          <cell r="C154">
            <v>50000</v>
          </cell>
        </row>
        <row r="155">
          <cell r="C155">
            <v>50000</v>
          </cell>
        </row>
        <row r="156">
          <cell r="C156">
            <v>200000</v>
          </cell>
        </row>
        <row r="157">
          <cell r="C157">
            <v>200000</v>
          </cell>
        </row>
        <row r="158">
          <cell r="C158">
            <v>50000</v>
          </cell>
        </row>
        <row r="159">
          <cell r="C159">
            <v>80000</v>
          </cell>
        </row>
        <row r="163">
          <cell r="C163">
            <v>250000</v>
          </cell>
        </row>
        <row r="164">
          <cell r="C164">
            <v>50000</v>
          </cell>
        </row>
        <row r="168">
          <cell r="C168">
            <v>0</v>
          </cell>
        </row>
        <row r="169">
          <cell r="C169">
            <v>0</v>
          </cell>
        </row>
        <row r="170">
          <cell r="C170">
            <v>0</v>
          </cell>
        </row>
        <row r="171">
          <cell r="C171">
            <v>0</v>
          </cell>
        </row>
        <row r="176">
          <cell r="C176">
            <v>0</v>
          </cell>
        </row>
        <row r="177">
          <cell r="C177">
            <v>200000</v>
          </cell>
        </row>
        <row r="178">
          <cell r="C178">
            <v>400000</v>
          </cell>
        </row>
        <row r="179">
          <cell r="C179">
            <v>25000</v>
          </cell>
        </row>
        <row r="180">
          <cell r="C180">
            <v>200000</v>
          </cell>
        </row>
        <row r="181">
          <cell r="C181">
            <v>0</v>
          </cell>
        </row>
        <row r="182">
          <cell r="C182">
            <v>0</v>
          </cell>
        </row>
        <row r="188">
          <cell r="C188">
            <v>0</v>
          </cell>
        </row>
        <row r="189">
          <cell r="C189">
            <v>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195">
          <cell r="C195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990297950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06">
          <cell r="C206">
            <v>0</v>
          </cell>
        </row>
        <row r="210">
          <cell r="C210">
            <v>0</v>
          </cell>
        </row>
        <row r="211">
          <cell r="C211">
            <v>0</v>
          </cell>
        </row>
        <row r="212">
          <cell r="C212">
            <v>0</v>
          </cell>
        </row>
        <row r="216">
          <cell r="C216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1">
          <cell r="C231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38">
          <cell r="C238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47">
          <cell r="C247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8">
          <cell r="C258">
            <v>0</v>
          </cell>
        </row>
        <row r="262">
          <cell r="C262">
            <v>0</v>
          </cell>
        </row>
        <row r="263">
          <cell r="C263">
            <v>0</v>
          </cell>
        </row>
        <row r="267">
          <cell r="C267">
            <v>0</v>
          </cell>
        </row>
        <row r="268">
          <cell r="C268">
            <v>0</v>
          </cell>
        </row>
        <row r="274">
          <cell r="C274">
            <v>0</v>
          </cell>
        </row>
        <row r="280">
          <cell r="C280">
            <v>0</v>
          </cell>
        </row>
        <row r="281">
          <cell r="C281">
            <v>0</v>
          </cell>
        </row>
      </sheetData>
      <sheetData sheetId="92"/>
      <sheetData sheetId="93">
        <row r="19">
          <cell r="C19">
            <v>0</v>
          </cell>
        </row>
        <row r="20">
          <cell r="C20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56">
          <cell r="C56">
            <v>1500000</v>
          </cell>
        </row>
        <row r="59">
          <cell r="C59">
            <v>0</v>
          </cell>
        </row>
        <row r="63">
          <cell r="C63">
            <v>900000</v>
          </cell>
        </row>
        <row r="65">
          <cell r="C65">
            <v>0</v>
          </cell>
        </row>
        <row r="67">
          <cell r="C67">
            <v>600000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82">
          <cell r="C82">
            <v>0</v>
          </cell>
        </row>
        <row r="84">
          <cell r="C84">
            <v>0</v>
          </cell>
        </row>
        <row r="85">
          <cell r="C85">
            <v>0</v>
          </cell>
        </row>
        <row r="86">
          <cell r="C86">
            <v>10000000</v>
          </cell>
        </row>
        <row r="87">
          <cell r="C87">
            <v>108500000</v>
          </cell>
        </row>
        <row r="91">
          <cell r="C91">
            <v>25000</v>
          </cell>
        </row>
        <row r="92">
          <cell r="C92">
            <v>650000</v>
          </cell>
        </row>
        <row r="93">
          <cell r="C93">
            <v>0</v>
          </cell>
        </row>
        <row r="94">
          <cell r="C94">
            <v>0</v>
          </cell>
        </row>
        <row r="98">
          <cell r="C98">
            <v>1900000</v>
          </cell>
        </row>
        <row r="102">
          <cell r="C102">
            <v>0</v>
          </cell>
        </row>
        <row r="103">
          <cell r="C103">
            <v>0</v>
          </cell>
        </row>
        <row r="104">
          <cell r="C104">
            <v>0</v>
          </cell>
        </row>
        <row r="108">
          <cell r="C108">
            <v>3500000</v>
          </cell>
        </row>
        <row r="109">
          <cell r="C109">
            <v>15000000</v>
          </cell>
        </row>
        <row r="110">
          <cell r="C110">
            <v>800000</v>
          </cell>
        </row>
        <row r="111">
          <cell r="C111">
            <v>1200000</v>
          </cell>
        </row>
        <row r="112">
          <cell r="C112">
            <v>2500000</v>
          </cell>
        </row>
        <row r="113">
          <cell r="C113">
            <v>3000000</v>
          </cell>
        </row>
        <row r="114">
          <cell r="C114">
            <v>3500000</v>
          </cell>
        </row>
        <row r="115">
          <cell r="C115">
            <v>0</v>
          </cell>
        </row>
        <row r="116">
          <cell r="C116">
            <v>6000000</v>
          </cell>
        </row>
        <row r="120">
          <cell r="C120">
            <v>0</v>
          </cell>
        </row>
        <row r="121">
          <cell r="C121">
            <v>0</v>
          </cell>
        </row>
        <row r="122">
          <cell r="C122">
            <v>500000</v>
          </cell>
        </row>
        <row r="123">
          <cell r="C123">
            <v>2956375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0">
          <cell r="C130">
            <v>0</v>
          </cell>
        </row>
        <row r="131">
          <cell r="C131">
            <v>0</v>
          </cell>
        </row>
        <row r="132">
          <cell r="C132">
            <v>0</v>
          </cell>
        </row>
        <row r="138">
          <cell r="C138">
            <v>2000000</v>
          </cell>
        </row>
        <row r="139">
          <cell r="C139">
            <v>100000</v>
          </cell>
        </row>
        <row r="141">
          <cell r="C141">
            <v>4500000</v>
          </cell>
        </row>
        <row r="142">
          <cell r="C142">
            <v>500000</v>
          </cell>
        </row>
        <row r="146">
          <cell r="C146">
            <v>0</v>
          </cell>
        </row>
        <row r="148">
          <cell r="C148">
            <v>0</v>
          </cell>
        </row>
        <row r="149">
          <cell r="C149">
            <v>0</v>
          </cell>
        </row>
        <row r="153">
          <cell r="C153">
            <v>6100000</v>
          </cell>
        </row>
        <row r="154">
          <cell r="C154">
            <v>2000000</v>
          </cell>
        </row>
        <row r="155">
          <cell r="C155">
            <v>75000</v>
          </cell>
        </row>
        <row r="156">
          <cell r="C156">
            <v>4000000</v>
          </cell>
        </row>
        <row r="157">
          <cell r="C157">
            <v>50000</v>
          </cell>
        </row>
        <row r="158">
          <cell r="C158">
            <v>250000</v>
          </cell>
        </row>
        <row r="159">
          <cell r="C159">
            <v>100000</v>
          </cell>
        </row>
        <row r="163">
          <cell r="C163">
            <v>0</v>
          </cell>
        </row>
        <row r="164">
          <cell r="C164">
            <v>700000</v>
          </cell>
        </row>
        <row r="168">
          <cell r="C168">
            <v>0</v>
          </cell>
        </row>
        <row r="169">
          <cell r="C169">
            <v>0</v>
          </cell>
        </row>
        <row r="171">
          <cell r="C171">
            <v>6000000</v>
          </cell>
        </row>
        <row r="176">
          <cell r="C176">
            <v>500000</v>
          </cell>
        </row>
        <row r="177">
          <cell r="C177">
            <v>100000</v>
          </cell>
        </row>
        <row r="178">
          <cell r="C178">
            <v>1200000</v>
          </cell>
        </row>
        <row r="179">
          <cell r="C179">
            <v>650000</v>
          </cell>
        </row>
        <row r="180">
          <cell r="C180">
            <v>1000000</v>
          </cell>
        </row>
        <row r="181">
          <cell r="C181">
            <v>0</v>
          </cell>
        </row>
        <row r="182">
          <cell r="C182">
            <v>250000</v>
          </cell>
        </row>
        <row r="191">
          <cell r="C191">
            <v>0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1146469305.0699999</v>
          </cell>
        </row>
        <row r="203">
          <cell r="C203">
            <v>0</v>
          </cell>
        </row>
        <row r="204">
          <cell r="C204">
            <v>0</v>
          </cell>
        </row>
        <row r="205">
          <cell r="C205">
            <v>0</v>
          </cell>
        </row>
        <row r="210">
          <cell r="C210">
            <v>0</v>
          </cell>
        </row>
        <row r="211">
          <cell r="C211">
            <v>0</v>
          </cell>
        </row>
        <row r="212">
          <cell r="C212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28">
          <cell r="C228">
            <v>0</v>
          </cell>
        </row>
        <row r="229">
          <cell r="C229">
            <v>0</v>
          </cell>
        </row>
        <row r="230">
          <cell r="C230">
            <v>0</v>
          </cell>
        </row>
        <row r="231">
          <cell r="C231">
            <v>0</v>
          </cell>
        </row>
        <row r="235">
          <cell r="C235">
            <v>0</v>
          </cell>
        </row>
        <row r="236">
          <cell r="C236">
            <v>0</v>
          </cell>
        </row>
        <row r="237">
          <cell r="C237">
            <v>0</v>
          </cell>
        </row>
        <row r="238">
          <cell r="C238">
            <v>0</v>
          </cell>
        </row>
        <row r="242">
          <cell r="C242">
            <v>0</v>
          </cell>
        </row>
        <row r="243">
          <cell r="C243">
            <v>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47">
          <cell r="C247">
            <v>0</v>
          </cell>
        </row>
        <row r="251">
          <cell r="C251">
            <v>0</v>
          </cell>
        </row>
        <row r="252">
          <cell r="C252">
            <v>0</v>
          </cell>
        </row>
        <row r="253">
          <cell r="C253">
            <v>0</v>
          </cell>
        </row>
        <row r="254">
          <cell r="C254">
            <v>0</v>
          </cell>
        </row>
        <row r="258">
          <cell r="C258">
            <v>0</v>
          </cell>
        </row>
        <row r="262">
          <cell r="C262">
            <v>0</v>
          </cell>
        </row>
        <row r="263">
          <cell r="C263">
            <v>0</v>
          </cell>
        </row>
        <row r="267">
          <cell r="C267">
            <v>0</v>
          </cell>
        </row>
        <row r="268">
          <cell r="C268">
            <v>0</v>
          </cell>
        </row>
        <row r="274">
          <cell r="C274">
            <v>0</v>
          </cell>
        </row>
        <row r="280">
          <cell r="C280">
            <v>0</v>
          </cell>
        </row>
        <row r="281">
          <cell r="C281">
            <v>0</v>
          </cell>
        </row>
      </sheetData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>
        <row r="264">
          <cell r="B264" t="str">
            <v>TRANSFERENCIAS CAPITAL AL SECTOR PUBLICO</v>
          </cell>
        </row>
        <row r="268">
          <cell r="B268" t="str">
            <v>Fondos en Fideicomiso para gasto capital</v>
          </cell>
        </row>
      </sheetData>
      <sheetData sheetId="108">
        <row r="10">
          <cell r="C10">
            <v>1477715582.3400002</v>
          </cell>
        </row>
        <row r="14">
          <cell r="C14">
            <v>660271716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7292100</v>
          </cell>
        </row>
        <row r="21">
          <cell r="C21">
            <v>19170478.489999998</v>
          </cell>
        </row>
        <row r="22">
          <cell r="C22">
            <v>757200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19088928.600000001</v>
          </cell>
        </row>
        <row r="29">
          <cell r="C29">
            <v>109322892</v>
          </cell>
        </row>
        <row r="30">
          <cell r="C30">
            <v>127910250</v>
          </cell>
        </row>
        <row r="31">
          <cell r="C31">
            <v>86679636.689999998</v>
          </cell>
        </row>
        <row r="32">
          <cell r="C32">
            <v>77599461.540000007</v>
          </cell>
        </row>
        <row r="33">
          <cell r="C33">
            <v>38247771</v>
          </cell>
        </row>
        <row r="35">
          <cell r="C35">
            <v>230549413.91</v>
          </cell>
        </row>
        <row r="37">
          <cell r="C37">
            <v>152506523.72</v>
          </cell>
        </row>
        <row r="38">
          <cell r="C38">
            <v>5202859.3499999996</v>
          </cell>
        </row>
        <row r="39">
          <cell r="C39">
            <v>15608578.039999999</v>
          </cell>
        </row>
        <row r="40">
          <cell r="C40">
            <v>52028593.450000003</v>
          </cell>
        </row>
        <row r="41">
          <cell r="C41">
            <v>5202859.3499999996</v>
          </cell>
        </row>
        <row r="43">
          <cell r="C43">
            <v>100825734.11</v>
          </cell>
        </row>
        <row r="45">
          <cell r="C45">
            <v>31217156.07</v>
          </cell>
        </row>
        <row r="46">
          <cell r="C46">
            <v>15608578.039999999</v>
          </cell>
        </row>
        <row r="47">
          <cell r="C47">
            <v>54000000</v>
          </cell>
        </row>
        <row r="48">
          <cell r="C48">
            <v>2271746841.3500004</v>
          </cell>
        </row>
        <row r="52">
          <cell r="C52">
            <v>0</v>
          </cell>
        </row>
        <row r="53">
          <cell r="C53">
            <v>4075000</v>
          </cell>
        </row>
        <row r="54">
          <cell r="C54">
            <v>0</v>
          </cell>
        </row>
        <row r="55">
          <cell r="C55">
            <v>0</v>
          </cell>
        </row>
        <row r="56">
          <cell r="C56">
            <v>0</v>
          </cell>
        </row>
        <row r="60">
          <cell r="C60">
            <v>7500000</v>
          </cell>
        </row>
        <row r="61">
          <cell r="C61">
            <v>70000000</v>
          </cell>
        </row>
        <row r="62">
          <cell r="C62">
            <v>0</v>
          </cell>
        </row>
        <row r="63">
          <cell r="C63">
            <v>45000000</v>
          </cell>
        </row>
        <row r="64">
          <cell r="C64">
            <v>3500000</v>
          </cell>
        </row>
        <row r="68">
          <cell r="C68">
            <v>2500000</v>
          </cell>
        </row>
        <row r="69">
          <cell r="C69">
            <v>350000000</v>
          </cell>
        </row>
        <row r="70">
          <cell r="C70">
            <v>253000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1060000</v>
          </cell>
        </row>
        <row r="74">
          <cell r="C74">
            <v>19720000</v>
          </cell>
        </row>
        <row r="78">
          <cell r="C78">
            <v>6000000</v>
          </cell>
        </row>
        <row r="79">
          <cell r="C79">
            <v>33000000</v>
          </cell>
        </row>
        <row r="80">
          <cell r="C80">
            <v>54919113.600000001</v>
          </cell>
        </row>
        <row r="81">
          <cell r="C81">
            <v>71577215</v>
          </cell>
        </row>
        <row r="82">
          <cell r="C82">
            <v>0</v>
          </cell>
        </row>
        <row r="83">
          <cell r="C83">
            <v>573383153.49000001</v>
          </cell>
        </row>
        <row r="84">
          <cell r="C84">
            <v>163980000</v>
          </cell>
        </row>
        <row r="88">
          <cell r="C88">
            <v>2772240</v>
          </cell>
        </row>
        <row r="89">
          <cell r="C89">
            <v>13274250</v>
          </cell>
        </row>
        <row r="90">
          <cell r="C90">
            <v>9500000</v>
          </cell>
        </row>
        <row r="91">
          <cell r="C91">
            <v>10000000</v>
          </cell>
        </row>
        <row r="95">
          <cell r="C95">
            <v>48700000</v>
          </cell>
        </row>
        <row r="99">
          <cell r="C99">
            <v>23570000</v>
          </cell>
        </row>
        <row r="100">
          <cell r="C100">
            <v>22600000</v>
          </cell>
        </row>
        <row r="101">
          <cell r="C101">
            <v>750000</v>
          </cell>
        </row>
        <row r="105">
          <cell r="C105">
            <v>65354197.640000001</v>
          </cell>
        </row>
        <row r="106">
          <cell r="C106">
            <v>0</v>
          </cell>
        </row>
        <row r="107">
          <cell r="C107">
            <v>9000000</v>
          </cell>
        </row>
        <row r="108">
          <cell r="C108">
            <v>13899980</v>
          </cell>
        </row>
        <row r="109">
          <cell r="C109">
            <v>14990000</v>
          </cell>
        </row>
        <row r="110">
          <cell r="C110">
            <v>4250000</v>
          </cell>
        </row>
        <row r="111">
          <cell r="C111">
            <v>19691500</v>
          </cell>
        </row>
        <row r="112">
          <cell r="C112">
            <v>36400000</v>
          </cell>
        </row>
        <row r="113">
          <cell r="C113">
            <v>7896618.1500000004</v>
          </cell>
        </row>
        <row r="115">
          <cell r="C115">
            <v>461630573.47000003</v>
          </cell>
        </row>
        <row r="117">
          <cell r="C117">
            <v>441864259.75</v>
          </cell>
        </row>
        <row r="118">
          <cell r="C118">
            <v>8000000</v>
          </cell>
        </row>
        <row r="119">
          <cell r="C119">
            <v>0</v>
          </cell>
        </row>
        <row r="120">
          <cell r="C120">
            <v>11766313.719999999</v>
          </cell>
        </row>
        <row r="124">
          <cell r="C124">
            <v>100000000</v>
          </cell>
        </row>
        <row r="125">
          <cell r="C125">
            <v>0</v>
          </cell>
        </row>
        <row r="126">
          <cell r="C126">
            <v>0</v>
          </cell>
        </row>
        <row r="127">
          <cell r="C127">
            <v>0</v>
          </cell>
        </row>
        <row r="128">
          <cell r="C128">
            <v>1000000</v>
          </cell>
        </row>
        <row r="129">
          <cell r="C129">
            <v>0</v>
          </cell>
        </row>
        <row r="131">
          <cell r="C131">
            <v>38050000</v>
          </cell>
        </row>
        <row r="135">
          <cell r="C135">
            <v>10300000</v>
          </cell>
        </row>
        <row r="136">
          <cell r="C136">
            <v>1700000</v>
          </cell>
        </row>
        <row r="137">
          <cell r="C137">
            <v>0</v>
          </cell>
        </row>
        <row r="138">
          <cell r="C138">
            <v>2600000</v>
          </cell>
        </row>
        <row r="139">
          <cell r="C139">
            <v>250000</v>
          </cell>
        </row>
        <row r="143">
          <cell r="C143">
            <v>0</v>
          </cell>
        </row>
        <row r="144">
          <cell r="C144">
            <v>0</v>
          </cell>
        </row>
        <row r="145">
          <cell r="C145">
            <v>6750000</v>
          </cell>
        </row>
        <row r="146">
          <cell r="C146">
            <v>0</v>
          </cell>
        </row>
        <row r="150">
          <cell r="C150">
            <v>50000</v>
          </cell>
        </row>
        <row r="151">
          <cell r="C151">
            <v>0</v>
          </cell>
        </row>
        <row r="152">
          <cell r="C152">
            <v>0</v>
          </cell>
        </row>
        <row r="153">
          <cell r="C153">
            <v>375000</v>
          </cell>
        </row>
        <row r="154">
          <cell r="C154">
            <v>0</v>
          </cell>
        </row>
        <row r="155">
          <cell r="C155">
            <v>0</v>
          </cell>
        </row>
        <row r="156">
          <cell r="C156">
            <v>50000</v>
          </cell>
        </row>
        <row r="160">
          <cell r="C160">
            <v>0</v>
          </cell>
        </row>
        <row r="161">
          <cell r="C161">
            <v>300000</v>
          </cell>
        </row>
        <row r="165">
          <cell r="C165">
            <v>0</v>
          </cell>
        </row>
        <row r="166">
          <cell r="C166">
            <v>0</v>
          </cell>
        </row>
        <row r="167">
          <cell r="C167">
            <v>0</v>
          </cell>
        </row>
        <row r="168">
          <cell r="C168">
            <v>0</v>
          </cell>
        </row>
        <row r="172">
          <cell r="C172">
            <v>1025000</v>
          </cell>
        </row>
        <row r="173">
          <cell r="C173">
            <v>600000</v>
          </cell>
        </row>
        <row r="174">
          <cell r="C174">
            <v>4500000</v>
          </cell>
        </row>
        <row r="175">
          <cell r="C175">
            <v>1400000</v>
          </cell>
        </row>
        <row r="176">
          <cell r="C176">
            <v>6500000</v>
          </cell>
        </row>
        <row r="177">
          <cell r="C177">
            <v>900000</v>
          </cell>
        </row>
        <row r="178">
          <cell r="C178">
            <v>0</v>
          </cell>
        </row>
        <row r="179">
          <cell r="C179">
            <v>750000</v>
          </cell>
        </row>
        <row r="181">
          <cell r="C181">
            <v>440640000</v>
          </cell>
        </row>
        <row r="183">
          <cell r="C183">
            <v>40640000</v>
          </cell>
        </row>
        <row r="185">
          <cell r="C185">
            <v>0</v>
          </cell>
        </row>
        <row r="186">
          <cell r="C186">
            <v>0</v>
          </cell>
        </row>
        <row r="187">
          <cell r="C187">
            <v>640000</v>
          </cell>
        </row>
        <row r="188">
          <cell r="C188">
            <v>0</v>
          </cell>
        </row>
        <row r="189">
          <cell r="C189">
            <v>40000000</v>
          </cell>
        </row>
        <row r="190">
          <cell r="C190">
            <v>0</v>
          </cell>
        </row>
        <row r="191">
          <cell r="C191">
            <v>0</v>
          </cell>
        </row>
        <row r="192">
          <cell r="C192">
            <v>0</v>
          </cell>
        </row>
        <row r="196">
          <cell r="C196">
            <v>0</v>
          </cell>
        </row>
        <row r="197">
          <cell r="C197">
            <v>0</v>
          </cell>
        </row>
        <row r="198">
          <cell r="C198">
            <v>0</v>
          </cell>
        </row>
        <row r="199">
          <cell r="C199">
            <v>0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0</v>
          </cell>
        </row>
        <row r="207">
          <cell r="C207">
            <v>0</v>
          </cell>
        </row>
        <row r="208">
          <cell r="C208">
            <v>0</v>
          </cell>
        </row>
        <row r="209">
          <cell r="C209">
            <v>400000000</v>
          </cell>
        </row>
        <row r="210">
          <cell r="C210">
            <v>0</v>
          </cell>
        </row>
        <row r="212">
          <cell r="C212">
            <v>188419959.5</v>
          </cell>
        </row>
        <row r="214">
          <cell r="C214">
            <v>105419959.5</v>
          </cell>
        </row>
        <row r="216">
          <cell r="C216">
            <v>45000000</v>
          </cell>
        </row>
        <row r="217">
          <cell r="C217">
            <v>47123359.5</v>
          </cell>
        </row>
        <row r="218">
          <cell r="C218">
            <v>0</v>
          </cell>
        </row>
        <row r="219">
          <cell r="C219">
            <v>13296600</v>
          </cell>
        </row>
        <row r="220">
          <cell r="C220">
            <v>0</v>
          </cell>
        </row>
        <row r="221">
          <cell r="C221">
            <v>0</v>
          </cell>
        </row>
        <row r="222">
          <cell r="C222">
            <v>0</v>
          </cell>
        </row>
        <row r="223">
          <cell r="C223">
            <v>0</v>
          </cell>
        </row>
        <row r="224">
          <cell r="C224">
            <v>0</v>
          </cell>
        </row>
        <row r="226">
          <cell r="C226">
            <v>3000000</v>
          </cell>
        </row>
        <row r="228">
          <cell r="C228">
            <v>3000000</v>
          </cell>
        </row>
        <row r="229">
          <cell r="C229">
            <v>0</v>
          </cell>
        </row>
        <row r="230">
          <cell r="C230">
            <v>0</v>
          </cell>
        </row>
        <row r="231">
          <cell r="C231">
            <v>0</v>
          </cell>
        </row>
        <row r="233">
          <cell r="C233">
            <v>14000000</v>
          </cell>
        </row>
        <row r="235">
          <cell r="C235">
            <v>5000000</v>
          </cell>
        </row>
        <row r="236">
          <cell r="C236">
            <v>0</v>
          </cell>
        </row>
        <row r="237">
          <cell r="C237">
            <v>0</v>
          </cell>
        </row>
        <row r="238">
          <cell r="C238">
            <v>0</v>
          </cell>
        </row>
        <row r="239">
          <cell r="C239">
            <v>0</v>
          </cell>
        </row>
        <row r="240">
          <cell r="C240">
            <v>9000000</v>
          </cell>
        </row>
        <row r="244">
          <cell r="C244">
            <v>0</v>
          </cell>
        </row>
        <row r="245">
          <cell r="C245">
            <v>0</v>
          </cell>
        </row>
        <row r="246">
          <cell r="C246">
            <v>0</v>
          </cell>
        </row>
        <row r="247">
          <cell r="C247">
            <v>0</v>
          </cell>
        </row>
        <row r="251">
          <cell r="C251">
            <v>0</v>
          </cell>
        </row>
        <row r="253">
          <cell r="C253">
            <v>10000000</v>
          </cell>
        </row>
        <row r="255">
          <cell r="C255">
            <v>10000000</v>
          </cell>
        </row>
        <row r="256">
          <cell r="C256">
            <v>0</v>
          </cell>
        </row>
        <row r="258">
          <cell r="C258">
            <v>56000000</v>
          </cell>
        </row>
        <row r="260">
          <cell r="C260">
            <v>56000000</v>
          </cell>
        </row>
        <row r="261">
          <cell r="C261">
            <v>0</v>
          </cell>
        </row>
        <row r="263">
          <cell r="C263">
            <v>4841354917.96</v>
          </cell>
        </row>
        <row r="265">
          <cell r="C265">
            <v>4841354917.96</v>
          </cell>
        </row>
        <row r="267">
          <cell r="C267">
            <v>0</v>
          </cell>
        </row>
        <row r="269">
          <cell r="C269">
            <v>4841354917.96</v>
          </cell>
        </row>
        <row r="271">
          <cell r="C271">
            <v>290000000</v>
          </cell>
        </row>
        <row r="275">
          <cell r="C275">
            <v>290000000</v>
          </cell>
        </row>
        <row r="276">
          <cell r="C276">
            <v>0</v>
          </cell>
        </row>
      </sheetData>
      <sheetData sheetId="109">
        <row r="10">
          <cell r="C10">
            <v>652619611.38</v>
          </cell>
        </row>
        <row r="12">
          <cell r="C12">
            <v>337109016</v>
          </cell>
        </row>
        <row r="14">
          <cell r="C14">
            <v>337109016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18387393.800000001</v>
          </cell>
        </row>
        <row r="21">
          <cell r="C21">
            <v>17953393.800000001</v>
          </cell>
        </row>
        <row r="22">
          <cell r="C22">
            <v>434000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7">
          <cell r="C27">
            <v>168274849.38</v>
          </cell>
        </row>
        <row r="29">
          <cell r="C29">
            <v>38531436</v>
          </cell>
        </row>
        <row r="30">
          <cell r="C30">
            <v>42286440</v>
          </cell>
        </row>
        <row r="31">
          <cell r="C31">
            <v>40275220.060000002</v>
          </cell>
        </row>
        <row r="32">
          <cell r="C32">
            <v>35371245.32</v>
          </cell>
        </row>
        <row r="33">
          <cell r="C33">
            <v>11810508</v>
          </cell>
        </row>
        <row r="35">
          <cell r="C35">
            <v>107091030.44000001</v>
          </cell>
        </row>
        <row r="37">
          <cell r="C37">
            <v>70828827.489999995</v>
          </cell>
        </row>
        <row r="38">
          <cell r="C38">
            <v>2417480.2000000002</v>
          </cell>
        </row>
        <row r="39">
          <cell r="C39">
            <v>7252440.5899999999</v>
          </cell>
        </row>
        <row r="40">
          <cell r="C40">
            <v>24174801.960000001</v>
          </cell>
        </row>
        <row r="41">
          <cell r="C41">
            <v>2417480.2000000002</v>
          </cell>
        </row>
        <row r="43">
          <cell r="C43">
            <v>21757321.759999998</v>
          </cell>
        </row>
        <row r="45">
          <cell r="C45">
            <v>14504881.17</v>
          </cell>
        </row>
        <row r="46">
          <cell r="C46">
            <v>7252440.5899999999</v>
          </cell>
        </row>
        <row r="48">
          <cell r="C48">
            <v>865819361.86000001</v>
          </cell>
        </row>
        <row r="52">
          <cell r="C52">
            <v>0</v>
          </cell>
        </row>
        <row r="53">
          <cell r="C53">
            <v>1500000</v>
          </cell>
        </row>
        <row r="54">
          <cell r="C54">
            <v>0</v>
          </cell>
        </row>
        <row r="55">
          <cell r="C55">
            <v>0</v>
          </cell>
        </row>
        <row r="56">
          <cell r="C56">
            <v>0</v>
          </cell>
        </row>
        <row r="60">
          <cell r="C60">
            <v>900000</v>
          </cell>
        </row>
        <row r="61">
          <cell r="C61">
            <v>0</v>
          </cell>
        </row>
        <row r="62">
          <cell r="C62">
            <v>0</v>
          </cell>
        </row>
        <row r="63">
          <cell r="C63">
            <v>0</v>
          </cell>
        </row>
        <row r="64">
          <cell r="C64">
            <v>740000</v>
          </cell>
        </row>
        <row r="68">
          <cell r="C68">
            <v>0</v>
          </cell>
        </row>
        <row r="69">
          <cell r="C69">
            <v>0</v>
          </cell>
        </row>
        <row r="70">
          <cell r="C70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130000</v>
          </cell>
        </row>
        <row r="78">
          <cell r="C78">
            <v>0</v>
          </cell>
        </row>
        <row r="79">
          <cell r="C79">
            <v>0</v>
          </cell>
        </row>
        <row r="80">
          <cell r="C80">
            <v>85625400</v>
          </cell>
        </row>
        <row r="81">
          <cell r="C81">
            <v>20000000</v>
          </cell>
        </row>
        <row r="82">
          <cell r="C82">
            <v>0</v>
          </cell>
        </row>
        <row r="83">
          <cell r="C83">
            <v>18805000</v>
          </cell>
        </row>
        <row r="84">
          <cell r="C84">
            <v>293121260</v>
          </cell>
        </row>
        <row r="88">
          <cell r="C88">
            <v>83000</v>
          </cell>
        </row>
        <row r="89">
          <cell r="C89">
            <v>6890000</v>
          </cell>
        </row>
        <row r="90">
          <cell r="C90">
            <v>0</v>
          </cell>
        </row>
        <row r="91">
          <cell r="C91">
            <v>0</v>
          </cell>
        </row>
        <row r="95">
          <cell r="C95">
            <v>168527710</v>
          </cell>
        </row>
        <row r="99">
          <cell r="C99">
            <v>0</v>
          </cell>
        </row>
        <row r="100">
          <cell r="C100">
            <v>0</v>
          </cell>
        </row>
        <row r="101">
          <cell r="C101">
            <v>0</v>
          </cell>
        </row>
        <row r="105">
          <cell r="C105">
            <v>27600000</v>
          </cell>
        </row>
        <row r="106">
          <cell r="C106">
            <v>15000000</v>
          </cell>
        </row>
        <row r="107">
          <cell r="C107">
            <v>2100000</v>
          </cell>
        </row>
        <row r="108">
          <cell r="C108">
            <v>4906350</v>
          </cell>
        </row>
        <row r="109">
          <cell r="C109">
            <v>4500000</v>
          </cell>
        </row>
        <row r="110">
          <cell r="C110">
            <v>7500000</v>
          </cell>
        </row>
        <row r="111">
          <cell r="C111">
            <v>5100000</v>
          </cell>
        </row>
        <row r="112">
          <cell r="C112">
            <v>4382775</v>
          </cell>
        </row>
        <row r="113">
          <cell r="C113">
            <v>165100000</v>
          </cell>
        </row>
        <row r="115">
          <cell r="C115">
            <v>33307866.859999999</v>
          </cell>
        </row>
        <row r="118">
          <cell r="C118">
            <v>0</v>
          </cell>
        </row>
        <row r="119">
          <cell r="C119">
            <v>500000</v>
          </cell>
        </row>
        <row r="120">
          <cell r="C120">
            <v>32807866.859999999</v>
          </cell>
        </row>
        <row r="124">
          <cell r="C124">
            <v>0</v>
          </cell>
        </row>
        <row r="125">
          <cell r="C125">
            <v>0</v>
          </cell>
        </row>
        <row r="126">
          <cell r="C126">
            <v>0</v>
          </cell>
        </row>
        <row r="127">
          <cell r="C127">
            <v>0</v>
          </cell>
        </row>
        <row r="128">
          <cell r="C128">
            <v>0</v>
          </cell>
        </row>
        <row r="129">
          <cell r="C129">
            <v>0</v>
          </cell>
        </row>
        <row r="131">
          <cell r="C131">
            <v>41305196</v>
          </cell>
        </row>
        <row r="135">
          <cell r="C135">
            <v>3450000</v>
          </cell>
        </row>
        <row r="136">
          <cell r="C136">
            <v>214580</v>
          </cell>
        </row>
        <row r="137">
          <cell r="C137">
            <v>0</v>
          </cell>
        </row>
        <row r="138">
          <cell r="C138">
            <v>6000000</v>
          </cell>
        </row>
        <row r="139">
          <cell r="C139">
            <v>570000</v>
          </cell>
        </row>
        <row r="143">
          <cell r="C143">
            <v>0</v>
          </cell>
        </row>
        <row r="144">
          <cell r="C144">
            <v>0</v>
          </cell>
        </row>
        <row r="145">
          <cell r="C145">
            <v>0</v>
          </cell>
        </row>
        <row r="146">
          <cell r="C146">
            <v>0</v>
          </cell>
        </row>
        <row r="150">
          <cell r="C150">
            <v>6200000</v>
          </cell>
        </row>
        <row r="151">
          <cell r="C151">
            <v>2050000</v>
          </cell>
        </row>
        <row r="152">
          <cell r="C152">
            <v>125000</v>
          </cell>
        </row>
        <row r="153">
          <cell r="C153">
            <v>4200000</v>
          </cell>
        </row>
        <row r="154">
          <cell r="C154">
            <v>250000</v>
          </cell>
        </row>
        <row r="155">
          <cell r="C155">
            <v>300000</v>
          </cell>
        </row>
        <row r="156">
          <cell r="C156">
            <v>180000</v>
          </cell>
        </row>
        <row r="160">
          <cell r="C160">
            <v>250000</v>
          </cell>
        </row>
        <row r="161">
          <cell r="C161">
            <v>900000</v>
          </cell>
        </row>
        <row r="165">
          <cell r="C165">
            <v>0</v>
          </cell>
        </row>
        <row r="166">
          <cell r="C166">
            <v>0</v>
          </cell>
        </row>
        <row r="167">
          <cell r="C167">
            <v>0</v>
          </cell>
        </row>
        <row r="168">
          <cell r="C168">
            <v>6000000</v>
          </cell>
        </row>
        <row r="172">
          <cell r="C172">
            <v>0</v>
          </cell>
        </row>
        <row r="173">
          <cell r="C173">
            <v>500000</v>
          </cell>
        </row>
        <row r="174">
          <cell r="C174">
            <v>970000</v>
          </cell>
        </row>
        <row r="175">
          <cell r="C175">
            <v>4300000</v>
          </cell>
        </row>
        <row r="176">
          <cell r="C176">
            <v>675000</v>
          </cell>
        </row>
        <row r="177">
          <cell r="C177">
            <v>2920616</v>
          </cell>
        </row>
        <row r="178">
          <cell r="C178">
            <v>0</v>
          </cell>
        </row>
        <row r="179">
          <cell r="C179">
            <v>1250000</v>
          </cell>
        </row>
        <row r="181">
          <cell r="C181">
            <v>5669977255.0699997</v>
          </cell>
        </row>
        <row r="183">
          <cell r="C183">
            <v>400710000</v>
          </cell>
        </row>
        <row r="185">
          <cell r="C185">
            <v>0</v>
          </cell>
        </row>
        <row r="186">
          <cell r="C186">
            <v>0</v>
          </cell>
        </row>
        <row r="187">
          <cell r="C187">
            <v>0</v>
          </cell>
        </row>
        <row r="188">
          <cell r="C188">
            <v>0</v>
          </cell>
        </row>
        <row r="189">
          <cell r="C189">
            <v>0</v>
          </cell>
        </row>
        <row r="190">
          <cell r="C190">
            <v>500000</v>
          </cell>
        </row>
        <row r="191">
          <cell r="C191">
            <v>0</v>
          </cell>
        </row>
        <row r="192">
          <cell r="C192">
            <v>400210000</v>
          </cell>
        </row>
        <row r="196">
          <cell r="C196">
            <v>0</v>
          </cell>
        </row>
        <row r="197">
          <cell r="C197">
            <v>0</v>
          </cell>
        </row>
        <row r="198">
          <cell r="C198">
            <v>0</v>
          </cell>
        </row>
        <row r="199">
          <cell r="C199">
            <v>5136767255.0699997</v>
          </cell>
        </row>
        <row r="200">
          <cell r="C200">
            <v>0</v>
          </cell>
        </row>
        <row r="201">
          <cell r="C201">
            <v>0</v>
          </cell>
        </row>
        <row r="202">
          <cell r="C202">
            <v>0</v>
          </cell>
        </row>
        <row r="203">
          <cell r="C203">
            <v>132500000</v>
          </cell>
        </row>
        <row r="207">
          <cell r="C207">
            <v>0</v>
          </cell>
        </row>
        <row r="213">
          <cell r="C213">
            <v>0</v>
          </cell>
        </row>
        <row r="214">
          <cell r="C214">
            <v>0</v>
          </cell>
        </row>
        <row r="215">
          <cell r="C215">
            <v>0</v>
          </cell>
        </row>
        <row r="219">
          <cell r="C219">
            <v>0</v>
          </cell>
        </row>
        <row r="220">
          <cell r="C220">
            <v>0</v>
          </cell>
        </row>
        <row r="221">
          <cell r="C221">
            <v>0</v>
          </cell>
        </row>
        <row r="222">
          <cell r="C222">
            <v>0</v>
          </cell>
        </row>
        <row r="223">
          <cell r="C223">
            <v>0</v>
          </cell>
        </row>
        <row r="224">
          <cell r="C224">
            <v>0</v>
          </cell>
        </row>
        <row r="225">
          <cell r="C225">
            <v>0</v>
          </cell>
        </row>
        <row r="226">
          <cell r="C226">
            <v>0</v>
          </cell>
        </row>
        <row r="227">
          <cell r="C227">
            <v>0</v>
          </cell>
        </row>
        <row r="231">
          <cell r="C231">
            <v>0</v>
          </cell>
        </row>
        <row r="232">
          <cell r="C232">
            <v>0</v>
          </cell>
        </row>
        <row r="233">
          <cell r="C233">
            <v>0</v>
          </cell>
        </row>
        <row r="234">
          <cell r="C234">
            <v>0</v>
          </cell>
        </row>
        <row r="238">
          <cell r="C238">
            <v>0</v>
          </cell>
        </row>
        <row r="239">
          <cell r="C239">
            <v>0</v>
          </cell>
        </row>
        <row r="240">
          <cell r="C240">
            <v>0</v>
          </cell>
        </row>
        <row r="241">
          <cell r="C241">
            <v>0</v>
          </cell>
        </row>
        <row r="242">
          <cell r="C242">
            <v>0</v>
          </cell>
        </row>
        <row r="243">
          <cell r="C243">
            <v>0</v>
          </cell>
        </row>
        <row r="247">
          <cell r="C247">
            <v>0</v>
          </cell>
        </row>
        <row r="248">
          <cell r="C248">
            <v>0</v>
          </cell>
        </row>
        <row r="249">
          <cell r="C249">
            <v>0</v>
          </cell>
        </row>
        <row r="250">
          <cell r="C250">
            <v>0</v>
          </cell>
        </row>
        <row r="254">
          <cell r="C254">
            <v>0</v>
          </cell>
        </row>
        <row r="258">
          <cell r="C258">
            <v>0</v>
          </cell>
        </row>
        <row r="259">
          <cell r="C259">
            <v>0</v>
          </cell>
        </row>
        <row r="263">
          <cell r="C263">
            <v>0</v>
          </cell>
        </row>
        <row r="264">
          <cell r="C264">
            <v>0</v>
          </cell>
        </row>
        <row r="266">
          <cell r="C266">
            <v>0</v>
          </cell>
        </row>
        <row r="270">
          <cell r="C270">
            <v>0</v>
          </cell>
        </row>
        <row r="273">
          <cell r="C273">
            <v>0</v>
          </cell>
        </row>
        <row r="278">
          <cell r="C278">
            <v>0</v>
          </cell>
        </row>
      </sheetData>
      <sheetData sheetId="110">
        <row r="292">
          <cell r="U292">
            <v>4841354917.96</v>
          </cell>
        </row>
        <row r="363">
          <cell r="U363">
            <v>290000000</v>
          </cell>
        </row>
      </sheetData>
      <sheetData sheetId="111"/>
      <sheetData sheetId="112"/>
      <sheetData sheetId="113"/>
      <sheetData sheetId="114"/>
      <sheetData sheetId="115"/>
      <sheetData sheetId="116">
        <row r="27">
          <cell r="B27" t="str">
            <v>REMUNERACIONES</v>
          </cell>
        </row>
      </sheetData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BEA74D-90D9-466E-9E03-9EF9308E9B89}" name="apex_xlsx_table1" displayName="apex_xlsx_table1" ref="A1:D24" totalsRowShown="0">
  <autoFilter ref="A1:D24" xr:uid="{00000000-0009-0000-0100-000001000000}"/>
  <tableColumns count="4">
    <tableColumn id="1" xr3:uid="{1ED91269-7B25-44A8-8700-0AD1BF8B3224}" name="Descr"/>
    <tableColumn id="2" xr3:uid="{64C1D72E-3AF1-45F3-A349-3B4667CC3385}" name="Cuenta"/>
    <tableColumn id="3" xr3:uid="{75FC61C5-6BC5-417D-AFD5-7D392FC0FFE7}" name="Monto inicial"/>
    <tableColumn id="4" xr3:uid="{9801A182-D909-44D3-A83D-14DF9A58398A}" name="Columna1" dataCellStyle="Normal 3"/>
  </tableColumns>
  <tableStyleInfo showFirstColumn="1" showLastColumn="1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1F66-0EF8-469B-B0B1-32F565A35CFB}">
  <dimension ref="A2:G24"/>
  <sheetViews>
    <sheetView showGridLines="0" zoomScale="120" zoomScaleNormal="120" workbookViewId="0">
      <selection activeCell="J14" sqref="J14"/>
    </sheetView>
  </sheetViews>
  <sheetFormatPr defaultColWidth="11.42578125" defaultRowHeight="12.75" outlineLevelRow="1"/>
  <cols>
    <col min="1" max="1" width="7.7109375" style="38" bestFit="1" customWidth="1"/>
    <col min="2" max="2" width="29.42578125" style="38" customWidth="1"/>
    <col min="3" max="3" width="18.7109375" style="38" customWidth="1"/>
    <col min="4" max="4" width="15.7109375" style="38" hidden="1" customWidth="1"/>
    <col min="5" max="5" width="21.85546875" style="38" customWidth="1"/>
    <col min="6" max="6" width="20.7109375" style="38" hidden="1" customWidth="1"/>
    <col min="7" max="7" width="21.5703125" style="38" customWidth="1"/>
    <col min="8" max="230" width="11.42578125" style="38"/>
    <col min="231" max="231" width="7.7109375" style="38" bestFit="1" customWidth="1"/>
    <col min="232" max="232" width="29.42578125" style="38" customWidth="1"/>
    <col min="233" max="233" width="18.7109375" style="38" customWidth="1"/>
    <col min="234" max="234" width="0" style="38" hidden="1" customWidth="1"/>
    <col min="235" max="235" width="21.85546875" style="38" customWidth="1"/>
    <col min="236" max="236" width="0" style="38" hidden="1" customWidth="1"/>
    <col min="237" max="237" width="21.5703125" style="38" customWidth="1"/>
    <col min="238" max="238" width="17.42578125" style="38" customWidth="1"/>
    <col min="239" max="239" width="27.42578125" style="38" customWidth="1"/>
    <col min="240" max="240" width="21" style="38" customWidth="1"/>
    <col min="241" max="241" width="25.7109375" style="38" customWidth="1"/>
    <col min="242" max="242" width="18.7109375" style="38" customWidth="1"/>
    <col min="243" max="243" width="12.7109375" style="38" customWidth="1"/>
    <col min="244" max="244" width="11.42578125" style="38"/>
    <col min="245" max="245" width="8.42578125" style="38" customWidth="1"/>
    <col min="246" max="246" width="1.7109375" style="38" customWidth="1"/>
    <col min="247" max="247" width="27.7109375" style="38" customWidth="1"/>
    <col min="248" max="248" width="27" style="38" customWidth="1"/>
    <col min="249" max="250" width="19.5703125" style="38" customWidth="1"/>
    <col min="251" max="251" width="19.28515625" style="38" customWidth="1"/>
    <col min="252" max="252" width="11.42578125" style="38"/>
    <col min="253" max="253" width="10" style="38" customWidth="1"/>
    <col min="254" max="254" width="27" style="38" customWidth="1"/>
    <col min="255" max="256" width="18.42578125" style="38" customWidth="1"/>
    <col min="257" max="257" width="21.7109375" style="38" customWidth="1"/>
    <col min="258" max="258" width="13.7109375" style="38" customWidth="1"/>
    <col min="259" max="260" width="18.42578125" style="38" customWidth="1"/>
    <col min="261" max="261" width="13.7109375" style="38" customWidth="1"/>
    <col min="262" max="486" width="11.42578125" style="38"/>
    <col min="487" max="487" width="7.7109375" style="38" bestFit="1" customWidth="1"/>
    <col min="488" max="488" width="29.42578125" style="38" customWidth="1"/>
    <col min="489" max="489" width="18.7109375" style="38" customWidth="1"/>
    <col min="490" max="490" width="0" style="38" hidden="1" customWidth="1"/>
    <col min="491" max="491" width="21.85546875" style="38" customWidth="1"/>
    <col min="492" max="492" width="0" style="38" hidden="1" customWidth="1"/>
    <col min="493" max="493" width="21.5703125" style="38" customWidth="1"/>
    <col min="494" max="494" width="17.42578125" style="38" customWidth="1"/>
    <col min="495" max="495" width="27.42578125" style="38" customWidth="1"/>
    <col min="496" max="496" width="21" style="38" customWidth="1"/>
    <col min="497" max="497" width="25.7109375" style="38" customWidth="1"/>
    <col min="498" max="498" width="18.7109375" style="38" customWidth="1"/>
    <col min="499" max="499" width="12.7109375" style="38" customWidth="1"/>
    <col min="500" max="500" width="11.42578125" style="38"/>
    <col min="501" max="501" width="8.42578125" style="38" customWidth="1"/>
    <col min="502" max="502" width="1.7109375" style="38" customWidth="1"/>
    <col min="503" max="503" width="27.7109375" style="38" customWidth="1"/>
    <col min="504" max="504" width="27" style="38" customWidth="1"/>
    <col min="505" max="506" width="19.5703125" style="38" customWidth="1"/>
    <col min="507" max="507" width="19.28515625" style="38" customWidth="1"/>
    <col min="508" max="508" width="11.42578125" style="38"/>
    <col min="509" max="509" width="10" style="38" customWidth="1"/>
    <col min="510" max="510" width="27" style="38" customWidth="1"/>
    <col min="511" max="512" width="18.42578125" style="38" customWidth="1"/>
    <col min="513" max="513" width="21.7109375" style="38" customWidth="1"/>
    <col min="514" max="514" width="13.7109375" style="38" customWidth="1"/>
    <col min="515" max="516" width="18.42578125" style="38" customWidth="1"/>
    <col min="517" max="517" width="13.7109375" style="38" customWidth="1"/>
    <col min="518" max="742" width="11.42578125" style="38"/>
    <col min="743" max="743" width="7.7109375" style="38" bestFit="1" customWidth="1"/>
    <col min="744" max="744" width="29.42578125" style="38" customWidth="1"/>
    <col min="745" max="745" width="18.7109375" style="38" customWidth="1"/>
    <col min="746" max="746" width="0" style="38" hidden="1" customWidth="1"/>
    <col min="747" max="747" width="21.85546875" style="38" customWidth="1"/>
    <col min="748" max="748" width="0" style="38" hidden="1" customWidth="1"/>
    <col min="749" max="749" width="21.5703125" style="38" customWidth="1"/>
    <col min="750" max="750" width="17.42578125" style="38" customWidth="1"/>
    <col min="751" max="751" width="27.42578125" style="38" customWidth="1"/>
    <col min="752" max="752" width="21" style="38" customWidth="1"/>
    <col min="753" max="753" width="25.7109375" style="38" customWidth="1"/>
    <col min="754" max="754" width="18.7109375" style="38" customWidth="1"/>
    <col min="755" max="755" width="12.7109375" style="38" customWidth="1"/>
    <col min="756" max="756" width="11.42578125" style="38"/>
    <col min="757" max="757" width="8.42578125" style="38" customWidth="1"/>
    <col min="758" max="758" width="1.7109375" style="38" customWidth="1"/>
    <col min="759" max="759" width="27.7109375" style="38" customWidth="1"/>
    <col min="760" max="760" width="27" style="38" customWidth="1"/>
    <col min="761" max="762" width="19.5703125" style="38" customWidth="1"/>
    <col min="763" max="763" width="19.28515625" style="38" customWidth="1"/>
    <col min="764" max="764" width="11.42578125" style="38"/>
    <col min="765" max="765" width="10" style="38" customWidth="1"/>
    <col min="766" max="766" width="27" style="38" customWidth="1"/>
    <col min="767" max="768" width="18.42578125" style="38" customWidth="1"/>
    <col min="769" max="769" width="21.7109375" style="38" customWidth="1"/>
    <col min="770" max="770" width="13.7109375" style="38" customWidth="1"/>
    <col min="771" max="772" width="18.42578125" style="38" customWidth="1"/>
    <col min="773" max="773" width="13.7109375" style="38" customWidth="1"/>
    <col min="774" max="998" width="11.42578125" style="38"/>
    <col min="999" max="999" width="7.7109375" style="38" bestFit="1" customWidth="1"/>
    <col min="1000" max="1000" width="29.42578125" style="38" customWidth="1"/>
    <col min="1001" max="1001" width="18.7109375" style="38" customWidth="1"/>
    <col min="1002" max="1002" width="0" style="38" hidden="1" customWidth="1"/>
    <col min="1003" max="1003" width="21.85546875" style="38" customWidth="1"/>
    <col min="1004" max="1004" width="0" style="38" hidden="1" customWidth="1"/>
    <col min="1005" max="1005" width="21.5703125" style="38" customWidth="1"/>
    <col min="1006" max="1006" width="17.42578125" style="38" customWidth="1"/>
    <col min="1007" max="1007" width="27.42578125" style="38" customWidth="1"/>
    <col min="1008" max="1008" width="21" style="38" customWidth="1"/>
    <col min="1009" max="1009" width="25.7109375" style="38" customWidth="1"/>
    <col min="1010" max="1010" width="18.7109375" style="38" customWidth="1"/>
    <col min="1011" max="1011" width="12.7109375" style="38" customWidth="1"/>
    <col min="1012" max="1012" width="11.42578125" style="38"/>
    <col min="1013" max="1013" width="8.42578125" style="38" customWidth="1"/>
    <col min="1014" max="1014" width="1.7109375" style="38" customWidth="1"/>
    <col min="1015" max="1015" width="27.7109375" style="38" customWidth="1"/>
    <col min="1016" max="1016" width="27" style="38" customWidth="1"/>
    <col min="1017" max="1018" width="19.5703125" style="38" customWidth="1"/>
    <col min="1019" max="1019" width="19.28515625" style="38" customWidth="1"/>
    <col min="1020" max="1020" width="11.42578125" style="38"/>
    <col min="1021" max="1021" width="10" style="38" customWidth="1"/>
    <col min="1022" max="1022" width="27" style="38" customWidth="1"/>
    <col min="1023" max="1024" width="18.42578125" style="38" customWidth="1"/>
    <col min="1025" max="1025" width="21.7109375" style="38" customWidth="1"/>
    <col min="1026" max="1026" width="13.7109375" style="38" customWidth="1"/>
    <col min="1027" max="1028" width="18.42578125" style="38" customWidth="1"/>
    <col min="1029" max="1029" width="13.7109375" style="38" customWidth="1"/>
    <col min="1030" max="1254" width="11.42578125" style="38"/>
    <col min="1255" max="1255" width="7.7109375" style="38" bestFit="1" customWidth="1"/>
    <col min="1256" max="1256" width="29.42578125" style="38" customWidth="1"/>
    <col min="1257" max="1257" width="18.7109375" style="38" customWidth="1"/>
    <col min="1258" max="1258" width="0" style="38" hidden="1" customWidth="1"/>
    <col min="1259" max="1259" width="21.85546875" style="38" customWidth="1"/>
    <col min="1260" max="1260" width="0" style="38" hidden="1" customWidth="1"/>
    <col min="1261" max="1261" width="21.5703125" style="38" customWidth="1"/>
    <col min="1262" max="1262" width="17.42578125" style="38" customWidth="1"/>
    <col min="1263" max="1263" width="27.42578125" style="38" customWidth="1"/>
    <col min="1264" max="1264" width="21" style="38" customWidth="1"/>
    <col min="1265" max="1265" width="25.7109375" style="38" customWidth="1"/>
    <col min="1266" max="1266" width="18.7109375" style="38" customWidth="1"/>
    <col min="1267" max="1267" width="12.7109375" style="38" customWidth="1"/>
    <col min="1268" max="1268" width="11.42578125" style="38"/>
    <col min="1269" max="1269" width="8.42578125" style="38" customWidth="1"/>
    <col min="1270" max="1270" width="1.7109375" style="38" customWidth="1"/>
    <col min="1271" max="1271" width="27.7109375" style="38" customWidth="1"/>
    <col min="1272" max="1272" width="27" style="38" customWidth="1"/>
    <col min="1273" max="1274" width="19.5703125" style="38" customWidth="1"/>
    <col min="1275" max="1275" width="19.28515625" style="38" customWidth="1"/>
    <col min="1276" max="1276" width="11.42578125" style="38"/>
    <col min="1277" max="1277" width="10" style="38" customWidth="1"/>
    <col min="1278" max="1278" width="27" style="38" customWidth="1"/>
    <col min="1279" max="1280" width="18.42578125" style="38" customWidth="1"/>
    <col min="1281" max="1281" width="21.7109375" style="38" customWidth="1"/>
    <col min="1282" max="1282" width="13.7109375" style="38" customWidth="1"/>
    <col min="1283" max="1284" width="18.42578125" style="38" customWidth="1"/>
    <col min="1285" max="1285" width="13.7109375" style="38" customWidth="1"/>
    <col min="1286" max="1510" width="11.42578125" style="38"/>
    <col min="1511" max="1511" width="7.7109375" style="38" bestFit="1" customWidth="1"/>
    <col min="1512" max="1512" width="29.42578125" style="38" customWidth="1"/>
    <col min="1513" max="1513" width="18.7109375" style="38" customWidth="1"/>
    <col min="1514" max="1514" width="0" style="38" hidden="1" customWidth="1"/>
    <col min="1515" max="1515" width="21.85546875" style="38" customWidth="1"/>
    <col min="1516" max="1516" width="0" style="38" hidden="1" customWidth="1"/>
    <col min="1517" max="1517" width="21.5703125" style="38" customWidth="1"/>
    <col min="1518" max="1518" width="17.42578125" style="38" customWidth="1"/>
    <col min="1519" max="1519" width="27.42578125" style="38" customWidth="1"/>
    <col min="1520" max="1520" width="21" style="38" customWidth="1"/>
    <col min="1521" max="1521" width="25.7109375" style="38" customWidth="1"/>
    <col min="1522" max="1522" width="18.7109375" style="38" customWidth="1"/>
    <col min="1523" max="1523" width="12.7109375" style="38" customWidth="1"/>
    <col min="1524" max="1524" width="11.42578125" style="38"/>
    <col min="1525" max="1525" width="8.42578125" style="38" customWidth="1"/>
    <col min="1526" max="1526" width="1.7109375" style="38" customWidth="1"/>
    <col min="1527" max="1527" width="27.7109375" style="38" customWidth="1"/>
    <col min="1528" max="1528" width="27" style="38" customWidth="1"/>
    <col min="1529" max="1530" width="19.5703125" style="38" customWidth="1"/>
    <col min="1531" max="1531" width="19.28515625" style="38" customWidth="1"/>
    <col min="1532" max="1532" width="11.42578125" style="38"/>
    <col min="1533" max="1533" width="10" style="38" customWidth="1"/>
    <col min="1534" max="1534" width="27" style="38" customWidth="1"/>
    <col min="1535" max="1536" width="18.42578125" style="38" customWidth="1"/>
    <col min="1537" max="1537" width="21.7109375" style="38" customWidth="1"/>
    <col min="1538" max="1538" width="13.7109375" style="38" customWidth="1"/>
    <col min="1539" max="1540" width="18.42578125" style="38" customWidth="1"/>
    <col min="1541" max="1541" width="13.7109375" style="38" customWidth="1"/>
    <col min="1542" max="1766" width="11.42578125" style="38"/>
    <col min="1767" max="1767" width="7.7109375" style="38" bestFit="1" customWidth="1"/>
    <col min="1768" max="1768" width="29.42578125" style="38" customWidth="1"/>
    <col min="1769" max="1769" width="18.7109375" style="38" customWidth="1"/>
    <col min="1770" max="1770" width="0" style="38" hidden="1" customWidth="1"/>
    <col min="1771" max="1771" width="21.85546875" style="38" customWidth="1"/>
    <col min="1772" max="1772" width="0" style="38" hidden="1" customWidth="1"/>
    <col min="1773" max="1773" width="21.5703125" style="38" customWidth="1"/>
    <col min="1774" max="1774" width="17.42578125" style="38" customWidth="1"/>
    <col min="1775" max="1775" width="27.42578125" style="38" customWidth="1"/>
    <col min="1776" max="1776" width="21" style="38" customWidth="1"/>
    <col min="1777" max="1777" width="25.7109375" style="38" customWidth="1"/>
    <col min="1778" max="1778" width="18.7109375" style="38" customWidth="1"/>
    <col min="1779" max="1779" width="12.7109375" style="38" customWidth="1"/>
    <col min="1780" max="1780" width="11.42578125" style="38"/>
    <col min="1781" max="1781" width="8.42578125" style="38" customWidth="1"/>
    <col min="1782" max="1782" width="1.7109375" style="38" customWidth="1"/>
    <col min="1783" max="1783" width="27.7109375" style="38" customWidth="1"/>
    <col min="1784" max="1784" width="27" style="38" customWidth="1"/>
    <col min="1785" max="1786" width="19.5703125" style="38" customWidth="1"/>
    <col min="1787" max="1787" width="19.28515625" style="38" customWidth="1"/>
    <col min="1788" max="1788" width="11.42578125" style="38"/>
    <col min="1789" max="1789" width="10" style="38" customWidth="1"/>
    <col min="1790" max="1790" width="27" style="38" customWidth="1"/>
    <col min="1791" max="1792" width="18.42578125" style="38" customWidth="1"/>
    <col min="1793" max="1793" width="21.7109375" style="38" customWidth="1"/>
    <col min="1794" max="1794" width="13.7109375" style="38" customWidth="1"/>
    <col min="1795" max="1796" width="18.42578125" style="38" customWidth="1"/>
    <col min="1797" max="1797" width="13.7109375" style="38" customWidth="1"/>
    <col min="1798" max="2022" width="11.42578125" style="38"/>
    <col min="2023" max="2023" width="7.7109375" style="38" bestFit="1" customWidth="1"/>
    <col min="2024" max="2024" width="29.42578125" style="38" customWidth="1"/>
    <col min="2025" max="2025" width="18.7109375" style="38" customWidth="1"/>
    <col min="2026" max="2026" width="0" style="38" hidden="1" customWidth="1"/>
    <col min="2027" max="2027" width="21.85546875" style="38" customWidth="1"/>
    <col min="2028" max="2028" width="0" style="38" hidden="1" customWidth="1"/>
    <col min="2029" max="2029" width="21.5703125" style="38" customWidth="1"/>
    <col min="2030" max="2030" width="17.42578125" style="38" customWidth="1"/>
    <col min="2031" max="2031" width="27.42578125" style="38" customWidth="1"/>
    <col min="2032" max="2032" width="21" style="38" customWidth="1"/>
    <col min="2033" max="2033" width="25.7109375" style="38" customWidth="1"/>
    <col min="2034" max="2034" width="18.7109375" style="38" customWidth="1"/>
    <col min="2035" max="2035" width="12.7109375" style="38" customWidth="1"/>
    <col min="2036" max="2036" width="11.42578125" style="38"/>
    <col min="2037" max="2037" width="8.42578125" style="38" customWidth="1"/>
    <col min="2038" max="2038" width="1.7109375" style="38" customWidth="1"/>
    <col min="2039" max="2039" width="27.7109375" style="38" customWidth="1"/>
    <col min="2040" max="2040" width="27" style="38" customWidth="1"/>
    <col min="2041" max="2042" width="19.5703125" style="38" customWidth="1"/>
    <col min="2043" max="2043" width="19.28515625" style="38" customWidth="1"/>
    <col min="2044" max="2044" width="11.42578125" style="38"/>
    <col min="2045" max="2045" width="10" style="38" customWidth="1"/>
    <col min="2046" max="2046" width="27" style="38" customWidth="1"/>
    <col min="2047" max="2048" width="18.42578125" style="38" customWidth="1"/>
    <col min="2049" max="2049" width="21.7109375" style="38" customWidth="1"/>
    <col min="2050" max="2050" width="13.7109375" style="38" customWidth="1"/>
    <col min="2051" max="2052" width="18.42578125" style="38" customWidth="1"/>
    <col min="2053" max="2053" width="13.7109375" style="38" customWidth="1"/>
    <col min="2054" max="2278" width="11.42578125" style="38"/>
    <col min="2279" max="2279" width="7.7109375" style="38" bestFit="1" customWidth="1"/>
    <col min="2280" max="2280" width="29.42578125" style="38" customWidth="1"/>
    <col min="2281" max="2281" width="18.7109375" style="38" customWidth="1"/>
    <col min="2282" max="2282" width="0" style="38" hidden="1" customWidth="1"/>
    <col min="2283" max="2283" width="21.85546875" style="38" customWidth="1"/>
    <col min="2284" max="2284" width="0" style="38" hidden="1" customWidth="1"/>
    <col min="2285" max="2285" width="21.5703125" style="38" customWidth="1"/>
    <col min="2286" max="2286" width="17.42578125" style="38" customWidth="1"/>
    <col min="2287" max="2287" width="27.42578125" style="38" customWidth="1"/>
    <col min="2288" max="2288" width="21" style="38" customWidth="1"/>
    <col min="2289" max="2289" width="25.7109375" style="38" customWidth="1"/>
    <col min="2290" max="2290" width="18.7109375" style="38" customWidth="1"/>
    <col min="2291" max="2291" width="12.7109375" style="38" customWidth="1"/>
    <col min="2292" max="2292" width="11.42578125" style="38"/>
    <col min="2293" max="2293" width="8.42578125" style="38" customWidth="1"/>
    <col min="2294" max="2294" width="1.7109375" style="38" customWidth="1"/>
    <col min="2295" max="2295" width="27.7109375" style="38" customWidth="1"/>
    <col min="2296" max="2296" width="27" style="38" customWidth="1"/>
    <col min="2297" max="2298" width="19.5703125" style="38" customWidth="1"/>
    <col min="2299" max="2299" width="19.28515625" style="38" customWidth="1"/>
    <col min="2300" max="2300" width="11.42578125" style="38"/>
    <col min="2301" max="2301" width="10" style="38" customWidth="1"/>
    <col min="2302" max="2302" width="27" style="38" customWidth="1"/>
    <col min="2303" max="2304" width="18.42578125" style="38" customWidth="1"/>
    <col min="2305" max="2305" width="21.7109375" style="38" customWidth="1"/>
    <col min="2306" max="2306" width="13.7109375" style="38" customWidth="1"/>
    <col min="2307" max="2308" width="18.42578125" style="38" customWidth="1"/>
    <col min="2309" max="2309" width="13.7109375" style="38" customWidth="1"/>
    <col min="2310" max="2534" width="11.42578125" style="38"/>
    <col min="2535" max="2535" width="7.7109375" style="38" bestFit="1" customWidth="1"/>
    <col min="2536" max="2536" width="29.42578125" style="38" customWidth="1"/>
    <col min="2537" max="2537" width="18.7109375" style="38" customWidth="1"/>
    <col min="2538" max="2538" width="0" style="38" hidden="1" customWidth="1"/>
    <col min="2539" max="2539" width="21.85546875" style="38" customWidth="1"/>
    <col min="2540" max="2540" width="0" style="38" hidden="1" customWidth="1"/>
    <col min="2541" max="2541" width="21.5703125" style="38" customWidth="1"/>
    <col min="2542" max="2542" width="17.42578125" style="38" customWidth="1"/>
    <col min="2543" max="2543" width="27.42578125" style="38" customWidth="1"/>
    <col min="2544" max="2544" width="21" style="38" customWidth="1"/>
    <col min="2545" max="2545" width="25.7109375" style="38" customWidth="1"/>
    <col min="2546" max="2546" width="18.7109375" style="38" customWidth="1"/>
    <col min="2547" max="2547" width="12.7109375" style="38" customWidth="1"/>
    <col min="2548" max="2548" width="11.42578125" style="38"/>
    <col min="2549" max="2549" width="8.42578125" style="38" customWidth="1"/>
    <col min="2550" max="2550" width="1.7109375" style="38" customWidth="1"/>
    <col min="2551" max="2551" width="27.7109375" style="38" customWidth="1"/>
    <col min="2552" max="2552" width="27" style="38" customWidth="1"/>
    <col min="2553" max="2554" width="19.5703125" style="38" customWidth="1"/>
    <col min="2555" max="2555" width="19.28515625" style="38" customWidth="1"/>
    <col min="2556" max="2556" width="11.42578125" style="38"/>
    <col min="2557" max="2557" width="10" style="38" customWidth="1"/>
    <col min="2558" max="2558" width="27" style="38" customWidth="1"/>
    <col min="2559" max="2560" width="18.42578125" style="38" customWidth="1"/>
    <col min="2561" max="2561" width="21.7109375" style="38" customWidth="1"/>
    <col min="2562" max="2562" width="13.7109375" style="38" customWidth="1"/>
    <col min="2563" max="2564" width="18.42578125" style="38" customWidth="1"/>
    <col min="2565" max="2565" width="13.7109375" style="38" customWidth="1"/>
    <col min="2566" max="2790" width="11.42578125" style="38"/>
    <col min="2791" max="2791" width="7.7109375" style="38" bestFit="1" customWidth="1"/>
    <col min="2792" max="2792" width="29.42578125" style="38" customWidth="1"/>
    <col min="2793" max="2793" width="18.7109375" style="38" customWidth="1"/>
    <col min="2794" max="2794" width="0" style="38" hidden="1" customWidth="1"/>
    <col min="2795" max="2795" width="21.85546875" style="38" customWidth="1"/>
    <col min="2796" max="2796" width="0" style="38" hidden="1" customWidth="1"/>
    <col min="2797" max="2797" width="21.5703125" style="38" customWidth="1"/>
    <col min="2798" max="2798" width="17.42578125" style="38" customWidth="1"/>
    <col min="2799" max="2799" width="27.42578125" style="38" customWidth="1"/>
    <col min="2800" max="2800" width="21" style="38" customWidth="1"/>
    <col min="2801" max="2801" width="25.7109375" style="38" customWidth="1"/>
    <col min="2802" max="2802" width="18.7109375" style="38" customWidth="1"/>
    <col min="2803" max="2803" width="12.7109375" style="38" customWidth="1"/>
    <col min="2804" max="2804" width="11.42578125" style="38"/>
    <col min="2805" max="2805" width="8.42578125" style="38" customWidth="1"/>
    <col min="2806" max="2806" width="1.7109375" style="38" customWidth="1"/>
    <col min="2807" max="2807" width="27.7109375" style="38" customWidth="1"/>
    <col min="2808" max="2808" width="27" style="38" customWidth="1"/>
    <col min="2809" max="2810" width="19.5703125" style="38" customWidth="1"/>
    <col min="2811" max="2811" width="19.28515625" style="38" customWidth="1"/>
    <col min="2812" max="2812" width="11.42578125" style="38"/>
    <col min="2813" max="2813" width="10" style="38" customWidth="1"/>
    <col min="2814" max="2814" width="27" style="38" customWidth="1"/>
    <col min="2815" max="2816" width="18.42578125" style="38" customWidth="1"/>
    <col min="2817" max="2817" width="21.7109375" style="38" customWidth="1"/>
    <col min="2818" max="2818" width="13.7109375" style="38" customWidth="1"/>
    <col min="2819" max="2820" width="18.42578125" style="38" customWidth="1"/>
    <col min="2821" max="2821" width="13.7109375" style="38" customWidth="1"/>
    <col min="2822" max="3046" width="11.42578125" style="38"/>
    <col min="3047" max="3047" width="7.7109375" style="38" bestFit="1" customWidth="1"/>
    <col min="3048" max="3048" width="29.42578125" style="38" customWidth="1"/>
    <col min="3049" max="3049" width="18.7109375" style="38" customWidth="1"/>
    <col min="3050" max="3050" width="0" style="38" hidden="1" customWidth="1"/>
    <col min="3051" max="3051" width="21.85546875" style="38" customWidth="1"/>
    <col min="3052" max="3052" width="0" style="38" hidden="1" customWidth="1"/>
    <col min="3053" max="3053" width="21.5703125" style="38" customWidth="1"/>
    <col min="3054" max="3054" width="17.42578125" style="38" customWidth="1"/>
    <col min="3055" max="3055" width="27.42578125" style="38" customWidth="1"/>
    <col min="3056" max="3056" width="21" style="38" customWidth="1"/>
    <col min="3057" max="3057" width="25.7109375" style="38" customWidth="1"/>
    <col min="3058" max="3058" width="18.7109375" style="38" customWidth="1"/>
    <col min="3059" max="3059" width="12.7109375" style="38" customWidth="1"/>
    <col min="3060" max="3060" width="11.42578125" style="38"/>
    <col min="3061" max="3061" width="8.42578125" style="38" customWidth="1"/>
    <col min="3062" max="3062" width="1.7109375" style="38" customWidth="1"/>
    <col min="3063" max="3063" width="27.7109375" style="38" customWidth="1"/>
    <col min="3064" max="3064" width="27" style="38" customWidth="1"/>
    <col min="3065" max="3066" width="19.5703125" style="38" customWidth="1"/>
    <col min="3067" max="3067" width="19.28515625" style="38" customWidth="1"/>
    <col min="3068" max="3068" width="11.42578125" style="38"/>
    <col min="3069" max="3069" width="10" style="38" customWidth="1"/>
    <col min="3070" max="3070" width="27" style="38" customWidth="1"/>
    <col min="3071" max="3072" width="18.42578125" style="38" customWidth="1"/>
    <col min="3073" max="3073" width="21.7109375" style="38" customWidth="1"/>
    <col min="3074" max="3074" width="13.7109375" style="38" customWidth="1"/>
    <col min="3075" max="3076" width="18.42578125" style="38" customWidth="1"/>
    <col min="3077" max="3077" width="13.7109375" style="38" customWidth="1"/>
    <col min="3078" max="3302" width="11.42578125" style="38"/>
    <col min="3303" max="3303" width="7.7109375" style="38" bestFit="1" customWidth="1"/>
    <col min="3304" max="3304" width="29.42578125" style="38" customWidth="1"/>
    <col min="3305" max="3305" width="18.7109375" style="38" customWidth="1"/>
    <col min="3306" max="3306" width="0" style="38" hidden="1" customWidth="1"/>
    <col min="3307" max="3307" width="21.85546875" style="38" customWidth="1"/>
    <col min="3308" max="3308" width="0" style="38" hidden="1" customWidth="1"/>
    <col min="3309" max="3309" width="21.5703125" style="38" customWidth="1"/>
    <col min="3310" max="3310" width="17.42578125" style="38" customWidth="1"/>
    <col min="3311" max="3311" width="27.42578125" style="38" customWidth="1"/>
    <col min="3312" max="3312" width="21" style="38" customWidth="1"/>
    <col min="3313" max="3313" width="25.7109375" style="38" customWidth="1"/>
    <col min="3314" max="3314" width="18.7109375" style="38" customWidth="1"/>
    <col min="3315" max="3315" width="12.7109375" style="38" customWidth="1"/>
    <col min="3316" max="3316" width="11.42578125" style="38"/>
    <col min="3317" max="3317" width="8.42578125" style="38" customWidth="1"/>
    <col min="3318" max="3318" width="1.7109375" style="38" customWidth="1"/>
    <col min="3319" max="3319" width="27.7109375" style="38" customWidth="1"/>
    <col min="3320" max="3320" width="27" style="38" customWidth="1"/>
    <col min="3321" max="3322" width="19.5703125" style="38" customWidth="1"/>
    <col min="3323" max="3323" width="19.28515625" style="38" customWidth="1"/>
    <col min="3324" max="3324" width="11.42578125" style="38"/>
    <col min="3325" max="3325" width="10" style="38" customWidth="1"/>
    <col min="3326" max="3326" width="27" style="38" customWidth="1"/>
    <col min="3327" max="3328" width="18.42578125" style="38" customWidth="1"/>
    <col min="3329" max="3329" width="21.7109375" style="38" customWidth="1"/>
    <col min="3330" max="3330" width="13.7109375" style="38" customWidth="1"/>
    <col min="3331" max="3332" width="18.42578125" style="38" customWidth="1"/>
    <col min="3333" max="3333" width="13.7109375" style="38" customWidth="1"/>
    <col min="3334" max="3558" width="11.42578125" style="38"/>
    <col min="3559" max="3559" width="7.7109375" style="38" bestFit="1" customWidth="1"/>
    <col min="3560" max="3560" width="29.42578125" style="38" customWidth="1"/>
    <col min="3561" max="3561" width="18.7109375" style="38" customWidth="1"/>
    <col min="3562" max="3562" width="0" style="38" hidden="1" customWidth="1"/>
    <col min="3563" max="3563" width="21.85546875" style="38" customWidth="1"/>
    <col min="3564" max="3564" width="0" style="38" hidden="1" customWidth="1"/>
    <col min="3565" max="3565" width="21.5703125" style="38" customWidth="1"/>
    <col min="3566" max="3566" width="17.42578125" style="38" customWidth="1"/>
    <col min="3567" max="3567" width="27.42578125" style="38" customWidth="1"/>
    <col min="3568" max="3568" width="21" style="38" customWidth="1"/>
    <col min="3569" max="3569" width="25.7109375" style="38" customWidth="1"/>
    <col min="3570" max="3570" width="18.7109375" style="38" customWidth="1"/>
    <col min="3571" max="3571" width="12.7109375" style="38" customWidth="1"/>
    <col min="3572" max="3572" width="11.42578125" style="38"/>
    <col min="3573" max="3573" width="8.42578125" style="38" customWidth="1"/>
    <col min="3574" max="3574" width="1.7109375" style="38" customWidth="1"/>
    <col min="3575" max="3575" width="27.7109375" style="38" customWidth="1"/>
    <col min="3576" max="3576" width="27" style="38" customWidth="1"/>
    <col min="3577" max="3578" width="19.5703125" style="38" customWidth="1"/>
    <col min="3579" max="3579" width="19.28515625" style="38" customWidth="1"/>
    <col min="3580" max="3580" width="11.42578125" style="38"/>
    <col min="3581" max="3581" width="10" style="38" customWidth="1"/>
    <col min="3582" max="3582" width="27" style="38" customWidth="1"/>
    <col min="3583" max="3584" width="18.42578125" style="38" customWidth="1"/>
    <col min="3585" max="3585" width="21.7109375" style="38" customWidth="1"/>
    <col min="3586" max="3586" width="13.7109375" style="38" customWidth="1"/>
    <col min="3587" max="3588" width="18.42578125" style="38" customWidth="1"/>
    <col min="3589" max="3589" width="13.7109375" style="38" customWidth="1"/>
    <col min="3590" max="3814" width="11.42578125" style="38"/>
    <col min="3815" max="3815" width="7.7109375" style="38" bestFit="1" customWidth="1"/>
    <col min="3816" max="3816" width="29.42578125" style="38" customWidth="1"/>
    <col min="3817" max="3817" width="18.7109375" style="38" customWidth="1"/>
    <col min="3818" max="3818" width="0" style="38" hidden="1" customWidth="1"/>
    <col min="3819" max="3819" width="21.85546875" style="38" customWidth="1"/>
    <col min="3820" max="3820" width="0" style="38" hidden="1" customWidth="1"/>
    <col min="3821" max="3821" width="21.5703125" style="38" customWidth="1"/>
    <col min="3822" max="3822" width="17.42578125" style="38" customWidth="1"/>
    <col min="3823" max="3823" width="27.42578125" style="38" customWidth="1"/>
    <col min="3824" max="3824" width="21" style="38" customWidth="1"/>
    <col min="3825" max="3825" width="25.7109375" style="38" customWidth="1"/>
    <col min="3826" max="3826" width="18.7109375" style="38" customWidth="1"/>
    <col min="3827" max="3827" width="12.7109375" style="38" customWidth="1"/>
    <col min="3828" max="3828" width="11.42578125" style="38"/>
    <col min="3829" max="3829" width="8.42578125" style="38" customWidth="1"/>
    <col min="3830" max="3830" width="1.7109375" style="38" customWidth="1"/>
    <col min="3831" max="3831" width="27.7109375" style="38" customWidth="1"/>
    <col min="3832" max="3832" width="27" style="38" customWidth="1"/>
    <col min="3833" max="3834" width="19.5703125" style="38" customWidth="1"/>
    <col min="3835" max="3835" width="19.28515625" style="38" customWidth="1"/>
    <col min="3836" max="3836" width="11.42578125" style="38"/>
    <col min="3837" max="3837" width="10" style="38" customWidth="1"/>
    <col min="3838" max="3838" width="27" style="38" customWidth="1"/>
    <col min="3839" max="3840" width="18.42578125" style="38" customWidth="1"/>
    <col min="3841" max="3841" width="21.7109375" style="38" customWidth="1"/>
    <col min="3842" max="3842" width="13.7109375" style="38" customWidth="1"/>
    <col min="3843" max="3844" width="18.42578125" style="38" customWidth="1"/>
    <col min="3845" max="3845" width="13.7109375" style="38" customWidth="1"/>
    <col min="3846" max="4070" width="11.42578125" style="38"/>
    <col min="4071" max="4071" width="7.7109375" style="38" bestFit="1" customWidth="1"/>
    <col min="4072" max="4072" width="29.42578125" style="38" customWidth="1"/>
    <col min="4073" max="4073" width="18.7109375" style="38" customWidth="1"/>
    <col min="4074" max="4074" width="0" style="38" hidden="1" customWidth="1"/>
    <col min="4075" max="4075" width="21.85546875" style="38" customWidth="1"/>
    <col min="4076" max="4076" width="0" style="38" hidden="1" customWidth="1"/>
    <col min="4077" max="4077" width="21.5703125" style="38" customWidth="1"/>
    <col min="4078" max="4078" width="17.42578125" style="38" customWidth="1"/>
    <col min="4079" max="4079" width="27.42578125" style="38" customWidth="1"/>
    <col min="4080" max="4080" width="21" style="38" customWidth="1"/>
    <col min="4081" max="4081" width="25.7109375" style="38" customWidth="1"/>
    <col min="4082" max="4082" width="18.7109375" style="38" customWidth="1"/>
    <col min="4083" max="4083" width="12.7109375" style="38" customWidth="1"/>
    <col min="4084" max="4084" width="11.42578125" style="38"/>
    <col min="4085" max="4085" width="8.42578125" style="38" customWidth="1"/>
    <col min="4086" max="4086" width="1.7109375" style="38" customWidth="1"/>
    <col min="4087" max="4087" width="27.7109375" style="38" customWidth="1"/>
    <col min="4088" max="4088" width="27" style="38" customWidth="1"/>
    <col min="4089" max="4090" width="19.5703125" style="38" customWidth="1"/>
    <col min="4091" max="4091" width="19.28515625" style="38" customWidth="1"/>
    <col min="4092" max="4092" width="11.42578125" style="38"/>
    <col min="4093" max="4093" width="10" style="38" customWidth="1"/>
    <col min="4094" max="4094" width="27" style="38" customWidth="1"/>
    <col min="4095" max="4096" width="18.42578125" style="38" customWidth="1"/>
    <col min="4097" max="4097" width="21.7109375" style="38" customWidth="1"/>
    <col min="4098" max="4098" width="13.7109375" style="38" customWidth="1"/>
    <col min="4099" max="4100" width="18.42578125" style="38" customWidth="1"/>
    <col min="4101" max="4101" width="13.7109375" style="38" customWidth="1"/>
    <col min="4102" max="4326" width="11.42578125" style="38"/>
    <col min="4327" max="4327" width="7.7109375" style="38" bestFit="1" customWidth="1"/>
    <col min="4328" max="4328" width="29.42578125" style="38" customWidth="1"/>
    <col min="4329" max="4329" width="18.7109375" style="38" customWidth="1"/>
    <col min="4330" max="4330" width="0" style="38" hidden="1" customWidth="1"/>
    <col min="4331" max="4331" width="21.85546875" style="38" customWidth="1"/>
    <col min="4332" max="4332" width="0" style="38" hidden="1" customWidth="1"/>
    <col min="4333" max="4333" width="21.5703125" style="38" customWidth="1"/>
    <col min="4334" max="4334" width="17.42578125" style="38" customWidth="1"/>
    <col min="4335" max="4335" width="27.42578125" style="38" customWidth="1"/>
    <col min="4336" max="4336" width="21" style="38" customWidth="1"/>
    <col min="4337" max="4337" width="25.7109375" style="38" customWidth="1"/>
    <col min="4338" max="4338" width="18.7109375" style="38" customWidth="1"/>
    <col min="4339" max="4339" width="12.7109375" style="38" customWidth="1"/>
    <col min="4340" max="4340" width="11.42578125" style="38"/>
    <col min="4341" max="4341" width="8.42578125" style="38" customWidth="1"/>
    <col min="4342" max="4342" width="1.7109375" style="38" customWidth="1"/>
    <col min="4343" max="4343" width="27.7109375" style="38" customWidth="1"/>
    <col min="4344" max="4344" width="27" style="38" customWidth="1"/>
    <col min="4345" max="4346" width="19.5703125" style="38" customWidth="1"/>
    <col min="4347" max="4347" width="19.28515625" style="38" customWidth="1"/>
    <col min="4348" max="4348" width="11.42578125" style="38"/>
    <col min="4349" max="4349" width="10" style="38" customWidth="1"/>
    <col min="4350" max="4350" width="27" style="38" customWidth="1"/>
    <col min="4351" max="4352" width="18.42578125" style="38" customWidth="1"/>
    <col min="4353" max="4353" width="21.7109375" style="38" customWidth="1"/>
    <col min="4354" max="4354" width="13.7109375" style="38" customWidth="1"/>
    <col min="4355" max="4356" width="18.42578125" style="38" customWidth="1"/>
    <col min="4357" max="4357" width="13.7109375" style="38" customWidth="1"/>
    <col min="4358" max="4582" width="11.42578125" style="38"/>
    <col min="4583" max="4583" width="7.7109375" style="38" bestFit="1" customWidth="1"/>
    <col min="4584" max="4584" width="29.42578125" style="38" customWidth="1"/>
    <col min="4585" max="4585" width="18.7109375" style="38" customWidth="1"/>
    <col min="4586" max="4586" width="0" style="38" hidden="1" customWidth="1"/>
    <col min="4587" max="4587" width="21.85546875" style="38" customWidth="1"/>
    <col min="4588" max="4588" width="0" style="38" hidden="1" customWidth="1"/>
    <col min="4589" max="4589" width="21.5703125" style="38" customWidth="1"/>
    <col min="4590" max="4590" width="17.42578125" style="38" customWidth="1"/>
    <col min="4591" max="4591" width="27.42578125" style="38" customWidth="1"/>
    <col min="4592" max="4592" width="21" style="38" customWidth="1"/>
    <col min="4593" max="4593" width="25.7109375" style="38" customWidth="1"/>
    <col min="4594" max="4594" width="18.7109375" style="38" customWidth="1"/>
    <col min="4595" max="4595" width="12.7109375" style="38" customWidth="1"/>
    <col min="4596" max="4596" width="11.42578125" style="38"/>
    <col min="4597" max="4597" width="8.42578125" style="38" customWidth="1"/>
    <col min="4598" max="4598" width="1.7109375" style="38" customWidth="1"/>
    <col min="4599" max="4599" width="27.7109375" style="38" customWidth="1"/>
    <col min="4600" max="4600" width="27" style="38" customWidth="1"/>
    <col min="4601" max="4602" width="19.5703125" style="38" customWidth="1"/>
    <col min="4603" max="4603" width="19.28515625" style="38" customWidth="1"/>
    <col min="4604" max="4604" width="11.42578125" style="38"/>
    <col min="4605" max="4605" width="10" style="38" customWidth="1"/>
    <col min="4606" max="4606" width="27" style="38" customWidth="1"/>
    <col min="4607" max="4608" width="18.42578125" style="38" customWidth="1"/>
    <col min="4609" max="4609" width="21.7109375" style="38" customWidth="1"/>
    <col min="4610" max="4610" width="13.7109375" style="38" customWidth="1"/>
    <col min="4611" max="4612" width="18.42578125" style="38" customWidth="1"/>
    <col min="4613" max="4613" width="13.7109375" style="38" customWidth="1"/>
    <col min="4614" max="4838" width="11.42578125" style="38"/>
    <col min="4839" max="4839" width="7.7109375" style="38" bestFit="1" customWidth="1"/>
    <col min="4840" max="4840" width="29.42578125" style="38" customWidth="1"/>
    <col min="4841" max="4841" width="18.7109375" style="38" customWidth="1"/>
    <col min="4842" max="4842" width="0" style="38" hidden="1" customWidth="1"/>
    <col min="4843" max="4843" width="21.85546875" style="38" customWidth="1"/>
    <col min="4844" max="4844" width="0" style="38" hidden="1" customWidth="1"/>
    <col min="4845" max="4845" width="21.5703125" style="38" customWidth="1"/>
    <col min="4846" max="4846" width="17.42578125" style="38" customWidth="1"/>
    <col min="4847" max="4847" width="27.42578125" style="38" customWidth="1"/>
    <col min="4848" max="4848" width="21" style="38" customWidth="1"/>
    <col min="4849" max="4849" width="25.7109375" style="38" customWidth="1"/>
    <col min="4850" max="4850" width="18.7109375" style="38" customWidth="1"/>
    <col min="4851" max="4851" width="12.7109375" style="38" customWidth="1"/>
    <col min="4852" max="4852" width="11.42578125" style="38"/>
    <col min="4853" max="4853" width="8.42578125" style="38" customWidth="1"/>
    <col min="4854" max="4854" width="1.7109375" style="38" customWidth="1"/>
    <col min="4855" max="4855" width="27.7109375" style="38" customWidth="1"/>
    <col min="4856" max="4856" width="27" style="38" customWidth="1"/>
    <col min="4857" max="4858" width="19.5703125" style="38" customWidth="1"/>
    <col min="4859" max="4859" width="19.28515625" style="38" customWidth="1"/>
    <col min="4860" max="4860" width="11.42578125" style="38"/>
    <col min="4861" max="4861" width="10" style="38" customWidth="1"/>
    <col min="4862" max="4862" width="27" style="38" customWidth="1"/>
    <col min="4863" max="4864" width="18.42578125" style="38" customWidth="1"/>
    <col min="4865" max="4865" width="21.7109375" style="38" customWidth="1"/>
    <col min="4866" max="4866" width="13.7109375" style="38" customWidth="1"/>
    <col min="4867" max="4868" width="18.42578125" style="38" customWidth="1"/>
    <col min="4869" max="4869" width="13.7109375" style="38" customWidth="1"/>
    <col min="4870" max="5094" width="11.42578125" style="38"/>
    <col min="5095" max="5095" width="7.7109375" style="38" bestFit="1" customWidth="1"/>
    <col min="5096" max="5096" width="29.42578125" style="38" customWidth="1"/>
    <col min="5097" max="5097" width="18.7109375" style="38" customWidth="1"/>
    <col min="5098" max="5098" width="0" style="38" hidden="1" customWidth="1"/>
    <col min="5099" max="5099" width="21.85546875" style="38" customWidth="1"/>
    <col min="5100" max="5100" width="0" style="38" hidden="1" customWidth="1"/>
    <col min="5101" max="5101" width="21.5703125" style="38" customWidth="1"/>
    <col min="5102" max="5102" width="17.42578125" style="38" customWidth="1"/>
    <col min="5103" max="5103" width="27.42578125" style="38" customWidth="1"/>
    <col min="5104" max="5104" width="21" style="38" customWidth="1"/>
    <col min="5105" max="5105" width="25.7109375" style="38" customWidth="1"/>
    <col min="5106" max="5106" width="18.7109375" style="38" customWidth="1"/>
    <col min="5107" max="5107" width="12.7109375" style="38" customWidth="1"/>
    <col min="5108" max="5108" width="11.42578125" style="38"/>
    <col min="5109" max="5109" width="8.42578125" style="38" customWidth="1"/>
    <col min="5110" max="5110" width="1.7109375" style="38" customWidth="1"/>
    <col min="5111" max="5111" width="27.7109375" style="38" customWidth="1"/>
    <col min="5112" max="5112" width="27" style="38" customWidth="1"/>
    <col min="5113" max="5114" width="19.5703125" style="38" customWidth="1"/>
    <col min="5115" max="5115" width="19.28515625" style="38" customWidth="1"/>
    <col min="5116" max="5116" width="11.42578125" style="38"/>
    <col min="5117" max="5117" width="10" style="38" customWidth="1"/>
    <col min="5118" max="5118" width="27" style="38" customWidth="1"/>
    <col min="5119" max="5120" width="18.42578125" style="38" customWidth="1"/>
    <col min="5121" max="5121" width="21.7109375" style="38" customWidth="1"/>
    <col min="5122" max="5122" width="13.7109375" style="38" customWidth="1"/>
    <col min="5123" max="5124" width="18.42578125" style="38" customWidth="1"/>
    <col min="5125" max="5125" width="13.7109375" style="38" customWidth="1"/>
    <col min="5126" max="5350" width="11.42578125" style="38"/>
    <col min="5351" max="5351" width="7.7109375" style="38" bestFit="1" customWidth="1"/>
    <col min="5352" max="5352" width="29.42578125" style="38" customWidth="1"/>
    <col min="5353" max="5353" width="18.7109375" style="38" customWidth="1"/>
    <col min="5354" max="5354" width="0" style="38" hidden="1" customWidth="1"/>
    <col min="5355" max="5355" width="21.85546875" style="38" customWidth="1"/>
    <col min="5356" max="5356" width="0" style="38" hidden="1" customWidth="1"/>
    <col min="5357" max="5357" width="21.5703125" style="38" customWidth="1"/>
    <col min="5358" max="5358" width="17.42578125" style="38" customWidth="1"/>
    <col min="5359" max="5359" width="27.42578125" style="38" customWidth="1"/>
    <col min="5360" max="5360" width="21" style="38" customWidth="1"/>
    <col min="5361" max="5361" width="25.7109375" style="38" customWidth="1"/>
    <col min="5362" max="5362" width="18.7109375" style="38" customWidth="1"/>
    <col min="5363" max="5363" width="12.7109375" style="38" customWidth="1"/>
    <col min="5364" max="5364" width="11.42578125" style="38"/>
    <col min="5365" max="5365" width="8.42578125" style="38" customWidth="1"/>
    <col min="5366" max="5366" width="1.7109375" style="38" customWidth="1"/>
    <col min="5367" max="5367" width="27.7109375" style="38" customWidth="1"/>
    <col min="5368" max="5368" width="27" style="38" customWidth="1"/>
    <col min="5369" max="5370" width="19.5703125" style="38" customWidth="1"/>
    <col min="5371" max="5371" width="19.28515625" style="38" customWidth="1"/>
    <col min="5372" max="5372" width="11.42578125" style="38"/>
    <col min="5373" max="5373" width="10" style="38" customWidth="1"/>
    <col min="5374" max="5374" width="27" style="38" customWidth="1"/>
    <col min="5375" max="5376" width="18.42578125" style="38" customWidth="1"/>
    <col min="5377" max="5377" width="21.7109375" style="38" customWidth="1"/>
    <col min="5378" max="5378" width="13.7109375" style="38" customWidth="1"/>
    <col min="5379" max="5380" width="18.42578125" style="38" customWidth="1"/>
    <col min="5381" max="5381" width="13.7109375" style="38" customWidth="1"/>
    <col min="5382" max="5606" width="11.42578125" style="38"/>
    <col min="5607" max="5607" width="7.7109375" style="38" bestFit="1" customWidth="1"/>
    <col min="5608" max="5608" width="29.42578125" style="38" customWidth="1"/>
    <col min="5609" max="5609" width="18.7109375" style="38" customWidth="1"/>
    <col min="5610" max="5610" width="0" style="38" hidden="1" customWidth="1"/>
    <col min="5611" max="5611" width="21.85546875" style="38" customWidth="1"/>
    <col min="5612" max="5612" width="0" style="38" hidden="1" customWidth="1"/>
    <col min="5613" max="5613" width="21.5703125" style="38" customWidth="1"/>
    <col min="5614" max="5614" width="17.42578125" style="38" customWidth="1"/>
    <col min="5615" max="5615" width="27.42578125" style="38" customWidth="1"/>
    <col min="5616" max="5616" width="21" style="38" customWidth="1"/>
    <col min="5617" max="5617" width="25.7109375" style="38" customWidth="1"/>
    <col min="5618" max="5618" width="18.7109375" style="38" customWidth="1"/>
    <col min="5619" max="5619" width="12.7109375" style="38" customWidth="1"/>
    <col min="5620" max="5620" width="11.42578125" style="38"/>
    <col min="5621" max="5621" width="8.42578125" style="38" customWidth="1"/>
    <col min="5622" max="5622" width="1.7109375" style="38" customWidth="1"/>
    <col min="5623" max="5623" width="27.7109375" style="38" customWidth="1"/>
    <col min="5624" max="5624" width="27" style="38" customWidth="1"/>
    <col min="5625" max="5626" width="19.5703125" style="38" customWidth="1"/>
    <col min="5627" max="5627" width="19.28515625" style="38" customWidth="1"/>
    <col min="5628" max="5628" width="11.42578125" style="38"/>
    <col min="5629" max="5629" width="10" style="38" customWidth="1"/>
    <col min="5630" max="5630" width="27" style="38" customWidth="1"/>
    <col min="5631" max="5632" width="18.42578125" style="38" customWidth="1"/>
    <col min="5633" max="5633" width="21.7109375" style="38" customWidth="1"/>
    <col min="5634" max="5634" width="13.7109375" style="38" customWidth="1"/>
    <col min="5635" max="5636" width="18.42578125" style="38" customWidth="1"/>
    <col min="5637" max="5637" width="13.7109375" style="38" customWidth="1"/>
    <col min="5638" max="5862" width="11.42578125" style="38"/>
    <col min="5863" max="5863" width="7.7109375" style="38" bestFit="1" customWidth="1"/>
    <col min="5864" max="5864" width="29.42578125" style="38" customWidth="1"/>
    <col min="5865" max="5865" width="18.7109375" style="38" customWidth="1"/>
    <col min="5866" max="5866" width="0" style="38" hidden="1" customWidth="1"/>
    <col min="5867" max="5867" width="21.85546875" style="38" customWidth="1"/>
    <col min="5868" max="5868" width="0" style="38" hidden="1" customWidth="1"/>
    <col min="5869" max="5869" width="21.5703125" style="38" customWidth="1"/>
    <col min="5870" max="5870" width="17.42578125" style="38" customWidth="1"/>
    <col min="5871" max="5871" width="27.42578125" style="38" customWidth="1"/>
    <col min="5872" max="5872" width="21" style="38" customWidth="1"/>
    <col min="5873" max="5873" width="25.7109375" style="38" customWidth="1"/>
    <col min="5874" max="5874" width="18.7109375" style="38" customWidth="1"/>
    <col min="5875" max="5875" width="12.7109375" style="38" customWidth="1"/>
    <col min="5876" max="5876" width="11.42578125" style="38"/>
    <col min="5877" max="5877" width="8.42578125" style="38" customWidth="1"/>
    <col min="5878" max="5878" width="1.7109375" style="38" customWidth="1"/>
    <col min="5879" max="5879" width="27.7109375" style="38" customWidth="1"/>
    <col min="5880" max="5880" width="27" style="38" customWidth="1"/>
    <col min="5881" max="5882" width="19.5703125" style="38" customWidth="1"/>
    <col min="5883" max="5883" width="19.28515625" style="38" customWidth="1"/>
    <col min="5884" max="5884" width="11.42578125" style="38"/>
    <col min="5885" max="5885" width="10" style="38" customWidth="1"/>
    <col min="5886" max="5886" width="27" style="38" customWidth="1"/>
    <col min="5887" max="5888" width="18.42578125" style="38" customWidth="1"/>
    <col min="5889" max="5889" width="21.7109375" style="38" customWidth="1"/>
    <col min="5890" max="5890" width="13.7109375" style="38" customWidth="1"/>
    <col min="5891" max="5892" width="18.42578125" style="38" customWidth="1"/>
    <col min="5893" max="5893" width="13.7109375" style="38" customWidth="1"/>
    <col min="5894" max="6118" width="11.42578125" style="38"/>
    <col min="6119" max="6119" width="7.7109375" style="38" bestFit="1" customWidth="1"/>
    <col min="6120" max="6120" width="29.42578125" style="38" customWidth="1"/>
    <col min="6121" max="6121" width="18.7109375" style="38" customWidth="1"/>
    <col min="6122" max="6122" width="0" style="38" hidden="1" customWidth="1"/>
    <col min="6123" max="6123" width="21.85546875" style="38" customWidth="1"/>
    <col min="6124" max="6124" width="0" style="38" hidden="1" customWidth="1"/>
    <col min="6125" max="6125" width="21.5703125" style="38" customWidth="1"/>
    <col min="6126" max="6126" width="17.42578125" style="38" customWidth="1"/>
    <col min="6127" max="6127" width="27.42578125" style="38" customWidth="1"/>
    <col min="6128" max="6128" width="21" style="38" customWidth="1"/>
    <col min="6129" max="6129" width="25.7109375" style="38" customWidth="1"/>
    <col min="6130" max="6130" width="18.7109375" style="38" customWidth="1"/>
    <col min="6131" max="6131" width="12.7109375" style="38" customWidth="1"/>
    <col min="6132" max="6132" width="11.42578125" style="38"/>
    <col min="6133" max="6133" width="8.42578125" style="38" customWidth="1"/>
    <col min="6134" max="6134" width="1.7109375" style="38" customWidth="1"/>
    <col min="6135" max="6135" width="27.7109375" style="38" customWidth="1"/>
    <col min="6136" max="6136" width="27" style="38" customWidth="1"/>
    <col min="6137" max="6138" width="19.5703125" style="38" customWidth="1"/>
    <col min="6139" max="6139" width="19.28515625" style="38" customWidth="1"/>
    <col min="6140" max="6140" width="11.42578125" style="38"/>
    <col min="6141" max="6141" width="10" style="38" customWidth="1"/>
    <col min="6142" max="6142" width="27" style="38" customWidth="1"/>
    <col min="6143" max="6144" width="18.42578125" style="38" customWidth="1"/>
    <col min="6145" max="6145" width="21.7109375" style="38" customWidth="1"/>
    <col min="6146" max="6146" width="13.7109375" style="38" customWidth="1"/>
    <col min="6147" max="6148" width="18.42578125" style="38" customWidth="1"/>
    <col min="6149" max="6149" width="13.7109375" style="38" customWidth="1"/>
    <col min="6150" max="6374" width="11.42578125" style="38"/>
    <col min="6375" max="6375" width="7.7109375" style="38" bestFit="1" customWidth="1"/>
    <col min="6376" max="6376" width="29.42578125" style="38" customWidth="1"/>
    <col min="6377" max="6377" width="18.7109375" style="38" customWidth="1"/>
    <col min="6378" max="6378" width="0" style="38" hidden="1" customWidth="1"/>
    <col min="6379" max="6379" width="21.85546875" style="38" customWidth="1"/>
    <col min="6380" max="6380" width="0" style="38" hidden="1" customWidth="1"/>
    <col min="6381" max="6381" width="21.5703125" style="38" customWidth="1"/>
    <col min="6382" max="6382" width="17.42578125" style="38" customWidth="1"/>
    <col min="6383" max="6383" width="27.42578125" style="38" customWidth="1"/>
    <col min="6384" max="6384" width="21" style="38" customWidth="1"/>
    <col min="6385" max="6385" width="25.7109375" style="38" customWidth="1"/>
    <col min="6386" max="6386" width="18.7109375" style="38" customWidth="1"/>
    <col min="6387" max="6387" width="12.7109375" style="38" customWidth="1"/>
    <col min="6388" max="6388" width="11.42578125" style="38"/>
    <col min="6389" max="6389" width="8.42578125" style="38" customWidth="1"/>
    <col min="6390" max="6390" width="1.7109375" style="38" customWidth="1"/>
    <col min="6391" max="6391" width="27.7109375" style="38" customWidth="1"/>
    <col min="6392" max="6392" width="27" style="38" customWidth="1"/>
    <col min="6393" max="6394" width="19.5703125" style="38" customWidth="1"/>
    <col min="6395" max="6395" width="19.28515625" style="38" customWidth="1"/>
    <col min="6396" max="6396" width="11.42578125" style="38"/>
    <col min="6397" max="6397" width="10" style="38" customWidth="1"/>
    <col min="6398" max="6398" width="27" style="38" customWidth="1"/>
    <col min="6399" max="6400" width="18.42578125" style="38" customWidth="1"/>
    <col min="6401" max="6401" width="21.7109375" style="38" customWidth="1"/>
    <col min="6402" max="6402" width="13.7109375" style="38" customWidth="1"/>
    <col min="6403" max="6404" width="18.42578125" style="38" customWidth="1"/>
    <col min="6405" max="6405" width="13.7109375" style="38" customWidth="1"/>
    <col min="6406" max="6630" width="11.42578125" style="38"/>
    <col min="6631" max="6631" width="7.7109375" style="38" bestFit="1" customWidth="1"/>
    <col min="6632" max="6632" width="29.42578125" style="38" customWidth="1"/>
    <col min="6633" max="6633" width="18.7109375" style="38" customWidth="1"/>
    <col min="6634" max="6634" width="0" style="38" hidden="1" customWidth="1"/>
    <col min="6635" max="6635" width="21.85546875" style="38" customWidth="1"/>
    <col min="6636" max="6636" width="0" style="38" hidden="1" customWidth="1"/>
    <col min="6637" max="6637" width="21.5703125" style="38" customWidth="1"/>
    <col min="6638" max="6638" width="17.42578125" style="38" customWidth="1"/>
    <col min="6639" max="6639" width="27.42578125" style="38" customWidth="1"/>
    <col min="6640" max="6640" width="21" style="38" customWidth="1"/>
    <col min="6641" max="6641" width="25.7109375" style="38" customWidth="1"/>
    <col min="6642" max="6642" width="18.7109375" style="38" customWidth="1"/>
    <col min="6643" max="6643" width="12.7109375" style="38" customWidth="1"/>
    <col min="6644" max="6644" width="11.42578125" style="38"/>
    <col min="6645" max="6645" width="8.42578125" style="38" customWidth="1"/>
    <col min="6646" max="6646" width="1.7109375" style="38" customWidth="1"/>
    <col min="6647" max="6647" width="27.7109375" style="38" customWidth="1"/>
    <col min="6648" max="6648" width="27" style="38" customWidth="1"/>
    <col min="6649" max="6650" width="19.5703125" style="38" customWidth="1"/>
    <col min="6651" max="6651" width="19.28515625" style="38" customWidth="1"/>
    <col min="6652" max="6652" width="11.42578125" style="38"/>
    <col min="6653" max="6653" width="10" style="38" customWidth="1"/>
    <col min="6654" max="6654" width="27" style="38" customWidth="1"/>
    <col min="6655" max="6656" width="18.42578125" style="38" customWidth="1"/>
    <col min="6657" max="6657" width="21.7109375" style="38" customWidth="1"/>
    <col min="6658" max="6658" width="13.7109375" style="38" customWidth="1"/>
    <col min="6659" max="6660" width="18.42578125" style="38" customWidth="1"/>
    <col min="6661" max="6661" width="13.7109375" style="38" customWidth="1"/>
    <col min="6662" max="6886" width="11.42578125" style="38"/>
    <col min="6887" max="6887" width="7.7109375" style="38" bestFit="1" customWidth="1"/>
    <col min="6888" max="6888" width="29.42578125" style="38" customWidth="1"/>
    <col min="6889" max="6889" width="18.7109375" style="38" customWidth="1"/>
    <col min="6890" max="6890" width="0" style="38" hidden="1" customWidth="1"/>
    <col min="6891" max="6891" width="21.85546875" style="38" customWidth="1"/>
    <col min="6892" max="6892" width="0" style="38" hidden="1" customWidth="1"/>
    <col min="6893" max="6893" width="21.5703125" style="38" customWidth="1"/>
    <col min="6894" max="6894" width="17.42578125" style="38" customWidth="1"/>
    <col min="6895" max="6895" width="27.42578125" style="38" customWidth="1"/>
    <col min="6896" max="6896" width="21" style="38" customWidth="1"/>
    <col min="6897" max="6897" width="25.7109375" style="38" customWidth="1"/>
    <col min="6898" max="6898" width="18.7109375" style="38" customWidth="1"/>
    <col min="6899" max="6899" width="12.7109375" style="38" customWidth="1"/>
    <col min="6900" max="6900" width="11.42578125" style="38"/>
    <col min="6901" max="6901" width="8.42578125" style="38" customWidth="1"/>
    <col min="6902" max="6902" width="1.7109375" style="38" customWidth="1"/>
    <col min="6903" max="6903" width="27.7109375" style="38" customWidth="1"/>
    <col min="6904" max="6904" width="27" style="38" customWidth="1"/>
    <col min="6905" max="6906" width="19.5703125" style="38" customWidth="1"/>
    <col min="6907" max="6907" width="19.28515625" style="38" customWidth="1"/>
    <col min="6908" max="6908" width="11.42578125" style="38"/>
    <col min="6909" max="6909" width="10" style="38" customWidth="1"/>
    <col min="6910" max="6910" width="27" style="38" customWidth="1"/>
    <col min="6911" max="6912" width="18.42578125" style="38" customWidth="1"/>
    <col min="6913" max="6913" width="21.7109375" style="38" customWidth="1"/>
    <col min="6914" max="6914" width="13.7109375" style="38" customWidth="1"/>
    <col min="6915" max="6916" width="18.42578125" style="38" customWidth="1"/>
    <col min="6917" max="6917" width="13.7109375" style="38" customWidth="1"/>
    <col min="6918" max="7142" width="11.42578125" style="38"/>
    <col min="7143" max="7143" width="7.7109375" style="38" bestFit="1" customWidth="1"/>
    <col min="7144" max="7144" width="29.42578125" style="38" customWidth="1"/>
    <col min="7145" max="7145" width="18.7109375" style="38" customWidth="1"/>
    <col min="7146" max="7146" width="0" style="38" hidden="1" customWidth="1"/>
    <col min="7147" max="7147" width="21.85546875" style="38" customWidth="1"/>
    <col min="7148" max="7148" width="0" style="38" hidden="1" customWidth="1"/>
    <col min="7149" max="7149" width="21.5703125" style="38" customWidth="1"/>
    <col min="7150" max="7150" width="17.42578125" style="38" customWidth="1"/>
    <col min="7151" max="7151" width="27.42578125" style="38" customWidth="1"/>
    <col min="7152" max="7152" width="21" style="38" customWidth="1"/>
    <col min="7153" max="7153" width="25.7109375" style="38" customWidth="1"/>
    <col min="7154" max="7154" width="18.7109375" style="38" customWidth="1"/>
    <col min="7155" max="7155" width="12.7109375" style="38" customWidth="1"/>
    <col min="7156" max="7156" width="11.42578125" style="38"/>
    <col min="7157" max="7157" width="8.42578125" style="38" customWidth="1"/>
    <col min="7158" max="7158" width="1.7109375" style="38" customWidth="1"/>
    <col min="7159" max="7159" width="27.7109375" style="38" customWidth="1"/>
    <col min="7160" max="7160" width="27" style="38" customWidth="1"/>
    <col min="7161" max="7162" width="19.5703125" style="38" customWidth="1"/>
    <col min="7163" max="7163" width="19.28515625" style="38" customWidth="1"/>
    <col min="7164" max="7164" width="11.42578125" style="38"/>
    <col min="7165" max="7165" width="10" style="38" customWidth="1"/>
    <col min="7166" max="7166" width="27" style="38" customWidth="1"/>
    <col min="7167" max="7168" width="18.42578125" style="38" customWidth="1"/>
    <col min="7169" max="7169" width="21.7109375" style="38" customWidth="1"/>
    <col min="7170" max="7170" width="13.7109375" style="38" customWidth="1"/>
    <col min="7171" max="7172" width="18.42578125" style="38" customWidth="1"/>
    <col min="7173" max="7173" width="13.7109375" style="38" customWidth="1"/>
    <col min="7174" max="7398" width="11.42578125" style="38"/>
    <col min="7399" max="7399" width="7.7109375" style="38" bestFit="1" customWidth="1"/>
    <col min="7400" max="7400" width="29.42578125" style="38" customWidth="1"/>
    <col min="7401" max="7401" width="18.7109375" style="38" customWidth="1"/>
    <col min="7402" max="7402" width="0" style="38" hidden="1" customWidth="1"/>
    <col min="7403" max="7403" width="21.85546875" style="38" customWidth="1"/>
    <col min="7404" max="7404" width="0" style="38" hidden="1" customWidth="1"/>
    <col min="7405" max="7405" width="21.5703125" style="38" customWidth="1"/>
    <col min="7406" max="7406" width="17.42578125" style="38" customWidth="1"/>
    <col min="7407" max="7407" width="27.42578125" style="38" customWidth="1"/>
    <col min="7408" max="7408" width="21" style="38" customWidth="1"/>
    <col min="7409" max="7409" width="25.7109375" style="38" customWidth="1"/>
    <col min="7410" max="7410" width="18.7109375" style="38" customWidth="1"/>
    <col min="7411" max="7411" width="12.7109375" style="38" customWidth="1"/>
    <col min="7412" max="7412" width="11.42578125" style="38"/>
    <col min="7413" max="7413" width="8.42578125" style="38" customWidth="1"/>
    <col min="7414" max="7414" width="1.7109375" style="38" customWidth="1"/>
    <col min="7415" max="7415" width="27.7109375" style="38" customWidth="1"/>
    <col min="7416" max="7416" width="27" style="38" customWidth="1"/>
    <col min="7417" max="7418" width="19.5703125" style="38" customWidth="1"/>
    <col min="7419" max="7419" width="19.28515625" style="38" customWidth="1"/>
    <col min="7420" max="7420" width="11.42578125" style="38"/>
    <col min="7421" max="7421" width="10" style="38" customWidth="1"/>
    <col min="7422" max="7422" width="27" style="38" customWidth="1"/>
    <col min="7423" max="7424" width="18.42578125" style="38" customWidth="1"/>
    <col min="7425" max="7425" width="21.7109375" style="38" customWidth="1"/>
    <col min="7426" max="7426" width="13.7109375" style="38" customWidth="1"/>
    <col min="7427" max="7428" width="18.42578125" style="38" customWidth="1"/>
    <col min="7429" max="7429" width="13.7109375" style="38" customWidth="1"/>
    <col min="7430" max="7654" width="11.42578125" style="38"/>
    <col min="7655" max="7655" width="7.7109375" style="38" bestFit="1" customWidth="1"/>
    <col min="7656" max="7656" width="29.42578125" style="38" customWidth="1"/>
    <col min="7657" max="7657" width="18.7109375" style="38" customWidth="1"/>
    <col min="7658" max="7658" width="0" style="38" hidden="1" customWidth="1"/>
    <col min="7659" max="7659" width="21.85546875" style="38" customWidth="1"/>
    <col min="7660" max="7660" width="0" style="38" hidden="1" customWidth="1"/>
    <col min="7661" max="7661" width="21.5703125" style="38" customWidth="1"/>
    <col min="7662" max="7662" width="17.42578125" style="38" customWidth="1"/>
    <col min="7663" max="7663" width="27.42578125" style="38" customWidth="1"/>
    <col min="7664" max="7664" width="21" style="38" customWidth="1"/>
    <col min="7665" max="7665" width="25.7109375" style="38" customWidth="1"/>
    <col min="7666" max="7666" width="18.7109375" style="38" customWidth="1"/>
    <col min="7667" max="7667" width="12.7109375" style="38" customWidth="1"/>
    <col min="7668" max="7668" width="11.42578125" style="38"/>
    <col min="7669" max="7669" width="8.42578125" style="38" customWidth="1"/>
    <col min="7670" max="7670" width="1.7109375" style="38" customWidth="1"/>
    <col min="7671" max="7671" width="27.7109375" style="38" customWidth="1"/>
    <col min="7672" max="7672" width="27" style="38" customWidth="1"/>
    <col min="7673" max="7674" width="19.5703125" style="38" customWidth="1"/>
    <col min="7675" max="7675" width="19.28515625" style="38" customWidth="1"/>
    <col min="7676" max="7676" width="11.42578125" style="38"/>
    <col min="7677" max="7677" width="10" style="38" customWidth="1"/>
    <col min="7678" max="7678" width="27" style="38" customWidth="1"/>
    <col min="7679" max="7680" width="18.42578125" style="38" customWidth="1"/>
    <col min="7681" max="7681" width="21.7109375" style="38" customWidth="1"/>
    <col min="7682" max="7682" width="13.7109375" style="38" customWidth="1"/>
    <col min="7683" max="7684" width="18.42578125" style="38" customWidth="1"/>
    <col min="7685" max="7685" width="13.7109375" style="38" customWidth="1"/>
    <col min="7686" max="7910" width="11.42578125" style="38"/>
    <col min="7911" max="7911" width="7.7109375" style="38" bestFit="1" customWidth="1"/>
    <col min="7912" max="7912" width="29.42578125" style="38" customWidth="1"/>
    <col min="7913" max="7913" width="18.7109375" style="38" customWidth="1"/>
    <col min="7914" max="7914" width="0" style="38" hidden="1" customWidth="1"/>
    <col min="7915" max="7915" width="21.85546875" style="38" customWidth="1"/>
    <col min="7916" max="7916" width="0" style="38" hidden="1" customWidth="1"/>
    <col min="7917" max="7917" width="21.5703125" style="38" customWidth="1"/>
    <col min="7918" max="7918" width="17.42578125" style="38" customWidth="1"/>
    <col min="7919" max="7919" width="27.42578125" style="38" customWidth="1"/>
    <col min="7920" max="7920" width="21" style="38" customWidth="1"/>
    <col min="7921" max="7921" width="25.7109375" style="38" customWidth="1"/>
    <col min="7922" max="7922" width="18.7109375" style="38" customWidth="1"/>
    <col min="7923" max="7923" width="12.7109375" style="38" customWidth="1"/>
    <col min="7924" max="7924" width="11.42578125" style="38"/>
    <col min="7925" max="7925" width="8.42578125" style="38" customWidth="1"/>
    <col min="7926" max="7926" width="1.7109375" style="38" customWidth="1"/>
    <col min="7927" max="7927" width="27.7109375" style="38" customWidth="1"/>
    <col min="7928" max="7928" width="27" style="38" customWidth="1"/>
    <col min="7929" max="7930" width="19.5703125" style="38" customWidth="1"/>
    <col min="7931" max="7931" width="19.28515625" style="38" customWidth="1"/>
    <col min="7932" max="7932" width="11.42578125" style="38"/>
    <col min="7933" max="7933" width="10" style="38" customWidth="1"/>
    <col min="7934" max="7934" width="27" style="38" customWidth="1"/>
    <col min="7935" max="7936" width="18.42578125" style="38" customWidth="1"/>
    <col min="7937" max="7937" width="21.7109375" style="38" customWidth="1"/>
    <col min="7938" max="7938" width="13.7109375" style="38" customWidth="1"/>
    <col min="7939" max="7940" width="18.42578125" style="38" customWidth="1"/>
    <col min="7941" max="7941" width="13.7109375" style="38" customWidth="1"/>
    <col min="7942" max="8166" width="11.42578125" style="38"/>
    <col min="8167" max="8167" width="7.7109375" style="38" bestFit="1" customWidth="1"/>
    <col min="8168" max="8168" width="29.42578125" style="38" customWidth="1"/>
    <col min="8169" max="8169" width="18.7109375" style="38" customWidth="1"/>
    <col min="8170" max="8170" width="0" style="38" hidden="1" customWidth="1"/>
    <col min="8171" max="8171" width="21.85546875" style="38" customWidth="1"/>
    <col min="8172" max="8172" width="0" style="38" hidden="1" customWidth="1"/>
    <col min="8173" max="8173" width="21.5703125" style="38" customWidth="1"/>
    <col min="8174" max="8174" width="17.42578125" style="38" customWidth="1"/>
    <col min="8175" max="8175" width="27.42578125" style="38" customWidth="1"/>
    <col min="8176" max="8176" width="21" style="38" customWidth="1"/>
    <col min="8177" max="8177" width="25.7109375" style="38" customWidth="1"/>
    <col min="8178" max="8178" width="18.7109375" style="38" customWidth="1"/>
    <col min="8179" max="8179" width="12.7109375" style="38" customWidth="1"/>
    <col min="8180" max="8180" width="11.42578125" style="38"/>
    <col min="8181" max="8181" width="8.42578125" style="38" customWidth="1"/>
    <col min="8182" max="8182" width="1.7109375" style="38" customWidth="1"/>
    <col min="8183" max="8183" width="27.7109375" style="38" customWidth="1"/>
    <col min="8184" max="8184" width="27" style="38" customWidth="1"/>
    <col min="8185" max="8186" width="19.5703125" style="38" customWidth="1"/>
    <col min="8187" max="8187" width="19.28515625" style="38" customWidth="1"/>
    <col min="8188" max="8188" width="11.42578125" style="38"/>
    <col min="8189" max="8189" width="10" style="38" customWidth="1"/>
    <col min="8190" max="8190" width="27" style="38" customWidth="1"/>
    <col min="8191" max="8192" width="18.42578125" style="38" customWidth="1"/>
    <col min="8193" max="8193" width="21.7109375" style="38" customWidth="1"/>
    <col min="8194" max="8194" width="13.7109375" style="38" customWidth="1"/>
    <col min="8195" max="8196" width="18.42578125" style="38" customWidth="1"/>
    <col min="8197" max="8197" width="13.7109375" style="38" customWidth="1"/>
    <col min="8198" max="8422" width="11.42578125" style="38"/>
    <col min="8423" max="8423" width="7.7109375" style="38" bestFit="1" customWidth="1"/>
    <col min="8424" max="8424" width="29.42578125" style="38" customWidth="1"/>
    <col min="8425" max="8425" width="18.7109375" style="38" customWidth="1"/>
    <col min="8426" max="8426" width="0" style="38" hidden="1" customWidth="1"/>
    <col min="8427" max="8427" width="21.85546875" style="38" customWidth="1"/>
    <col min="8428" max="8428" width="0" style="38" hidden="1" customWidth="1"/>
    <col min="8429" max="8429" width="21.5703125" style="38" customWidth="1"/>
    <col min="8430" max="8430" width="17.42578125" style="38" customWidth="1"/>
    <col min="8431" max="8431" width="27.42578125" style="38" customWidth="1"/>
    <col min="8432" max="8432" width="21" style="38" customWidth="1"/>
    <col min="8433" max="8433" width="25.7109375" style="38" customWidth="1"/>
    <col min="8434" max="8434" width="18.7109375" style="38" customWidth="1"/>
    <col min="8435" max="8435" width="12.7109375" style="38" customWidth="1"/>
    <col min="8436" max="8436" width="11.42578125" style="38"/>
    <col min="8437" max="8437" width="8.42578125" style="38" customWidth="1"/>
    <col min="8438" max="8438" width="1.7109375" style="38" customWidth="1"/>
    <col min="8439" max="8439" width="27.7109375" style="38" customWidth="1"/>
    <col min="8440" max="8440" width="27" style="38" customWidth="1"/>
    <col min="8441" max="8442" width="19.5703125" style="38" customWidth="1"/>
    <col min="8443" max="8443" width="19.28515625" style="38" customWidth="1"/>
    <col min="8444" max="8444" width="11.42578125" style="38"/>
    <col min="8445" max="8445" width="10" style="38" customWidth="1"/>
    <col min="8446" max="8446" width="27" style="38" customWidth="1"/>
    <col min="8447" max="8448" width="18.42578125" style="38" customWidth="1"/>
    <col min="8449" max="8449" width="21.7109375" style="38" customWidth="1"/>
    <col min="8450" max="8450" width="13.7109375" style="38" customWidth="1"/>
    <col min="8451" max="8452" width="18.42578125" style="38" customWidth="1"/>
    <col min="8453" max="8453" width="13.7109375" style="38" customWidth="1"/>
    <col min="8454" max="8678" width="11.42578125" style="38"/>
    <col min="8679" max="8679" width="7.7109375" style="38" bestFit="1" customWidth="1"/>
    <col min="8680" max="8680" width="29.42578125" style="38" customWidth="1"/>
    <col min="8681" max="8681" width="18.7109375" style="38" customWidth="1"/>
    <col min="8682" max="8682" width="0" style="38" hidden="1" customWidth="1"/>
    <col min="8683" max="8683" width="21.85546875" style="38" customWidth="1"/>
    <col min="8684" max="8684" width="0" style="38" hidden="1" customWidth="1"/>
    <col min="8685" max="8685" width="21.5703125" style="38" customWidth="1"/>
    <col min="8686" max="8686" width="17.42578125" style="38" customWidth="1"/>
    <col min="8687" max="8687" width="27.42578125" style="38" customWidth="1"/>
    <col min="8688" max="8688" width="21" style="38" customWidth="1"/>
    <col min="8689" max="8689" width="25.7109375" style="38" customWidth="1"/>
    <col min="8690" max="8690" width="18.7109375" style="38" customWidth="1"/>
    <col min="8691" max="8691" width="12.7109375" style="38" customWidth="1"/>
    <col min="8692" max="8692" width="11.42578125" style="38"/>
    <col min="8693" max="8693" width="8.42578125" style="38" customWidth="1"/>
    <col min="8694" max="8694" width="1.7109375" style="38" customWidth="1"/>
    <col min="8695" max="8695" width="27.7109375" style="38" customWidth="1"/>
    <col min="8696" max="8696" width="27" style="38" customWidth="1"/>
    <col min="8697" max="8698" width="19.5703125" style="38" customWidth="1"/>
    <col min="8699" max="8699" width="19.28515625" style="38" customWidth="1"/>
    <col min="8700" max="8700" width="11.42578125" style="38"/>
    <col min="8701" max="8701" width="10" style="38" customWidth="1"/>
    <col min="8702" max="8702" width="27" style="38" customWidth="1"/>
    <col min="8703" max="8704" width="18.42578125" style="38" customWidth="1"/>
    <col min="8705" max="8705" width="21.7109375" style="38" customWidth="1"/>
    <col min="8706" max="8706" width="13.7109375" style="38" customWidth="1"/>
    <col min="8707" max="8708" width="18.42578125" style="38" customWidth="1"/>
    <col min="8709" max="8709" width="13.7109375" style="38" customWidth="1"/>
    <col min="8710" max="8934" width="11.42578125" style="38"/>
    <col min="8935" max="8935" width="7.7109375" style="38" bestFit="1" customWidth="1"/>
    <col min="8936" max="8936" width="29.42578125" style="38" customWidth="1"/>
    <col min="8937" max="8937" width="18.7109375" style="38" customWidth="1"/>
    <col min="8938" max="8938" width="0" style="38" hidden="1" customWidth="1"/>
    <col min="8939" max="8939" width="21.85546875" style="38" customWidth="1"/>
    <col min="8940" max="8940" width="0" style="38" hidden="1" customWidth="1"/>
    <col min="8941" max="8941" width="21.5703125" style="38" customWidth="1"/>
    <col min="8942" max="8942" width="17.42578125" style="38" customWidth="1"/>
    <col min="8943" max="8943" width="27.42578125" style="38" customWidth="1"/>
    <col min="8944" max="8944" width="21" style="38" customWidth="1"/>
    <col min="8945" max="8945" width="25.7109375" style="38" customWidth="1"/>
    <col min="8946" max="8946" width="18.7109375" style="38" customWidth="1"/>
    <col min="8947" max="8947" width="12.7109375" style="38" customWidth="1"/>
    <col min="8948" max="8948" width="11.42578125" style="38"/>
    <col min="8949" max="8949" width="8.42578125" style="38" customWidth="1"/>
    <col min="8950" max="8950" width="1.7109375" style="38" customWidth="1"/>
    <col min="8951" max="8951" width="27.7109375" style="38" customWidth="1"/>
    <col min="8952" max="8952" width="27" style="38" customWidth="1"/>
    <col min="8953" max="8954" width="19.5703125" style="38" customWidth="1"/>
    <col min="8955" max="8955" width="19.28515625" style="38" customWidth="1"/>
    <col min="8956" max="8956" width="11.42578125" style="38"/>
    <col min="8957" max="8957" width="10" style="38" customWidth="1"/>
    <col min="8958" max="8958" width="27" style="38" customWidth="1"/>
    <col min="8959" max="8960" width="18.42578125" style="38" customWidth="1"/>
    <col min="8961" max="8961" width="21.7109375" style="38" customWidth="1"/>
    <col min="8962" max="8962" width="13.7109375" style="38" customWidth="1"/>
    <col min="8963" max="8964" width="18.42578125" style="38" customWidth="1"/>
    <col min="8965" max="8965" width="13.7109375" style="38" customWidth="1"/>
    <col min="8966" max="9190" width="11.42578125" style="38"/>
    <col min="9191" max="9191" width="7.7109375" style="38" bestFit="1" customWidth="1"/>
    <col min="9192" max="9192" width="29.42578125" style="38" customWidth="1"/>
    <col min="9193" max="9193" width="18.7109375" style="38" customWidth="1"/>
    <col min="9194" max="9194" width="0" style="38" hidden="1" customWidth="1"/>
    <col min="9195" max="9195" width="21.85546875" style="38" customWidth="1"/>
    <col min="9196" max="9196" width="0" style="38" hidden="1" customWidth="1"/>
    <col min="9197" max="9197" width="21.5703125" style="38" customWidth="1"/>
    <col min="9198" max="9198" width="17.42578125" style="38" customWidth="1"/>
    <col min="9199" max="9199" width="27.42578125" style="38" customWidth="1"/>
    <col min="9200" max="9200" width="21" style="38" customWidth="1"/>
    <col min="9201" max="9201" width="25.7109375" style="38" customWidth="1"/>
    <col min="9202" max="9202" width="18.7109375" style="38" customWidth="1"/>
    <col min="9203" max="9203" width="12.7109375" style="38" customWidth="1"/>
    <col min="9204" max="9204" width="11.42578125" style="38"/>
    <col min="9205" max="9205" width="8.42578125" style="38" customWidth="1"/>
    <col min="9206" max="9206" width="1.7109375" style="38" customWidth="1"/>
    <col min="9207" max="9207" width="27.7109375" style="38" customWidth="1"/>
    <col min="9208" max="9208" width="27" style="38" customWidth="1"/>
    <col min="9209" max="9210" width="19.5703125" style="38" customWidth="1"/>
    <col min="9211" max="9211" width="19.28515625" style="38" customWidth="1"/>
    <col min="9212" max="9212" width="11.42578125" style="38"/>
    <col min="9213" max="9213" width="10" style="38" customWidth="1"/>
    <col min="9214" max="9214" width="27" style="38" customWidth="1"/>
    <col min="9215" max="9216" width="18.42578125" style="38" customWidth="1"/>
    <col min="9217" max="9217" width="21.7109375" style="38" customWidth="1"/>
    <col min="9218" max="9218" width="13.7109375" style="38" customWidth="1"/>
    <col min="9219" max="9220" width="18.42578125" style="38" customWidth="1"/>
    <col min="9221" max="9221" width="13.7109375" style="38" customWidth="1"/>
    <col min="9222" max="9446" width="11.42578125" style="38"/>
    <col min="9447" max="9447" width="7.7109375" style="38" bestFit="1" customWidth="1"/>
    <col min="9448" max="9448" width="29.42578125" style="38" customWidth="1"/>
    <col min="9449" max="9449" width="18.7109375" style="38" customWidth="1"/>
    <col min="9450" max="9450" width="0" style="38" hidden="1" customWidth="1"/>
    <col min="9451" max="9451" width="21.85546875" style="38" customWidth="1"/>
    <col min="9452" max="9452" width="0" style="38" hidden="1" customWidth="1"/>
    <col min="9453" max="9453" width="21.5703125" style="38" customWidth="1"/>
    <col min="9454" max="9454" width="17.42578125" style="38" customWidth="1"/>
    <col min="9455" max="9455" width="27.42578125" style="38" customWidth="1"/>
    <col min="9456" max="9456" width="21" style="38" customWidth="1"/>
    <col min="9457" max="9457" width="25.7109375" style="38" customWidth="1"/>
    <col min="9458" max="9458" width="18.7109375" style="38" customWidth="1"/>
    <col min="9459" max="9459" width="12.7109375" style="38" customWidth="1"/>
    <col min="9460" max="9460" width="11.42578125" style="38"/>
    <col min="9461" max="9461" width="8.42578125" style="38" customWidth="1"/>
    <col min="9462" max="9462" width="1.7109375" style="38" customWidth="1"/>
    <col min="9463" max="9463" width="27.7109375" style="38" customWidth="1"/>
    <col min="9464" max="9464" width="27" style="38" customWidth="1"/>
    <col min="9465" max="9466" width="19.5703125" style="38" customWidth="1"/>
    <col min="9467" max="9467" width="19.28515625" style="38" customWidth="1"/>
    <col min="9468" max="9468" width="11.42578125" style="38"/>
    <col min="9469" max="9469" width="10" style="38" customWidth="1"/>
    <col min="9470" max="9470" width="27" style="38" customWidth="1"/>
    <col min="9471" max="9472" width="18.42578125" style="38" customWidth="1"/>
    <col min="9473" max="9473" width="21.7109375" style="38" customWidth="1"/>
    <col min="9474" max="9474" width="13.7109375" style="38" customWidth="1"/>
    <col min="9475" max="9476" width="18.42578125" style="38" customWidth="1"/>
    <col min="9477" max="9477" width="13.7109375" style="38" customWidth="1"/>
    <col min="9478" max="9702" width="11.42578125" style="38"/>
    <col min="9703" max="9703" width="7.7109375" style="38" bestFit="1" customWidth="1"/>
    <col min="9704" max="9704" width="29.42578125" style="38" customWidth="1"/>
    <col min="9705" max="9705" width="18.7109375" style="38" customWidth="1"/>
    <col min="9706" max="9706" width="0" style="38" hidden="1" customWidth="1"/>
    <col min="9707" max="9707" width="21.85546875" style="38" customWidth="1"/>
    <col min="9708" max="9708" width="0" style="38" hidden="1" customWidth="1"/>
    <col min="9709" max="9709" width="21.5703125" style="38" customWidth="1"/>
    <col min="9710" max="9710" width="17.42578125" style="38" customWidth="1"/>
    <col min="9711" max="9711" width="27.42578125" style="38" customWidth="1"/>
    <col min="9712" max="9712" width="21" style="38" customWidth="1"/>
    <col min="9713" max="9713" width="25.7109375" style="38" customWidth="1"/>
    <col min="9714" max="9714" width="18.7109375" style="38" customWidth="1"/>
    <col min="9715" max="9715" width="12.7109375" style="38" customWidth="1"/>
    <col min="9716" max="9716" width="11.42578125" style="38"/>
    <col min="9717" max="9717" width="8.42578125" style="38" customWidth="1"/>
    <col min="9718" max="9718" width="1.7109375" style="38" customWidth="1"/>
    <col min="9719" max="9719" width="27.7109375" style="38" customWidth="1"/>
    <col min="9720" max="9720" width="27" style="38" customWidth="1"/>
    <col min="9721" max="9722" width="19.5703125" style="38" customWidth="1"/>
    <col min="9723" max="9723" width="19.28515625" style="38" customWidth="1"/>
    <col min="9724" max="9724" width="11.42578125" style="38"/>
    <col min="9725" max="9725" width="10" style="38" customWidth="1"/>
    <col min="9726" max="9726" width="27" style="38" customWidth="1"/>
    <col min="9727" max="9728" width="18.42578125" style="38" customWidth="1"/>
    <col min="9729" max="9729" width="21.7109375" style="38" customWidth="1"/>
    <col min="9730" max="9730" width="13.7109375" style="38" customWidth="1"/>
    <col min="9731" max="9732" width="18.42578125" style="38" customWidth="1"/>
    <col min="9733" max="9733" width="13.7109375" style="38" customWidth="1"/>
    <col min="9734" max="9958" width="11.42578125" style="38"/>
    <col min="9959" max="9959" width="7.7109375" style="38" bestFit="1" customWidth="1"/>
    <col min="9960" max="9960" width="29.42578125" style="38" customWidth="1"/>
    <col min="9961" max="9961" width="18.7109375" style="38" customWidth="1"/>
    <col min="9962" max="9962" width="0" style="38" hidden="1" customWidth="1"/>
    <col min="9963" max="9963" width="21.85546875" style="38" customWidth="1"/>
    <col min="9964" max="9964" width="0" style="38" hidden="1" customWidth="1"/>
    <col min="9965" max="9965" width="21.5703125" style="38" customWidth="1"/>
    <col min="9966" max="9966" width="17.42578125" style="38" customWidth="1"/>
    <col min="9967" max="9967" width="27.42578125" style="38" customWidth="1"/>
    <col min="9968" max="9968" width="21" style="38" customWidth="1"/>
    <col min="9969" max="9969" width="25.7109375" style="38" customWidth="1"/>
    <col min="9970" max="9970" width="18.7109375" style="38" customWidth="1"/>
    <col min="9971" max="9971" width="12.7109375" style="38" customWidth="1"/>
    <col min="9972" max="9972" width="11.42578125" style="38"/>
    <col min="9973" max="9973" width="8.42578125" style="38" customWidth="1"/>
    <col min="9974" max="9974" width="1.7109375" style="38" customWidth="1"/>
    <col min="9975" max="9975" width="27.7109375" style="38" customWidth="1"/>
    <col min="9976" max="9976" width="27" style="38" customWidth="1"/>
    <col min="9977" max="9978" width="19.5703125" style="38" customWidth="1"/>
    <col min="9979" max="9979" width="19.28515625" style="38" customWidth="1"/>
    <col min="9980" max="9980" width="11.42578125" style="38"/>
    <col min="9981" max="9981" width="10" style="38" customWidth="1"/>
    <col min="9982" max="9982" width="27" style="38" customWidth="1"/>
    <col min="9983" max="9984" width="18.42578125" style="38" customWidth="1"/>
    <col min="9985" max="9985" width="21.7109375" style="38" customWidth="1"/>
    <col min="9986" max="9986" width="13.7109375" style="38" customWidth="1"/>
    <col min="9987" max="9988" width="18.42578125" style="38" customWidth="1"/>
    <col min="9989" max="9989" width="13.7109375" style="38" customWidth="1"/>
    <col min="9990" max="10214" width="11.42578125" style="38"/>
    <col min="10215" max="10215" width="7.7109375" style="38" bestFit="1" customWidth="1"/>
    <col min="10216" max="10216" width="29.42578125" style="38" customWidth="1"/>
    <col min="10217" max="10217" width="18.7109375" style="38" customWidth="1"/>
    <col min="10218" max="10218" width="0" style="38" hidden="1" customWidth="1"/>
    <col min="10219" max="10219" width="21.85546875" style="38" customWidth="1"/>
    <col min="10220" max="10220" width="0" style="38" hidden="1" customWidth="1"/>
    <col min="10221" max="10221" width="21.5703125" style="38" customWidth="1"/>
    <col min="10222" max="10222" width="17.42578125" style="38" customWidth="1"/>
    <col min="10223" max="10223" width="27.42578125" style="38" customWidth="1"/>
    <col min="10224" max="10224" width="21" style="38" customWidth="1"/>
    <col min="10225" max="10225" width="25.7109375" style="38" customWidth="1"/>
    <col min="10226" max="10226" width="18.7109375" style="38" customWidth="1"/>
    <col min="10227" max="10227" width="12.7109375" style="38" customWidth="1"/>
    <col min="10228" max="10228" width="11.42578125" style="38"/>
    <col min="10229" max="10229" width="8.42578125" style="38" customWidth="1"/>
    <col min="10230" max="10230" width="1.7109375" style="38" customWidth="1"/>
    <col min="10231" max="10231" width="27.7109375" style="38" customWidth="1"/>
    <col min="10232" max="10232" width="27" style="38" customWidth="1"/>
    <col min="10233" max="10234" width="19.5703125" style="38" customWidth="1"/>
    <col min="10235" max="10235" width="19.28515625" style="38" customWidth="1"/>
    <col min="10236" max="10236" width="11.42578125" style="38"/>
    <col min="10237" max="10237" width="10" style="38" customWidth="1"/>
    <col min="10238" max="10238" width="27" style="38" customWidth="1"/>
    <col min="10239" max="10240" width="18.42578125" style="38" customWidth="1"/>
    <col min="10241" max="10241" width="21.7109375" style="38" customWidth="1"/>
    <col min="10242" max="10242" width="13.7109375" style="38" customWidth="1"/>
    <col min="10243" max="10244" width="18.42578125" style="38" customWidth="1"/>
    <col min="10245" max="10245" width="13.7109375" style="38" customWidth="1"/>
    <col min="10246" max="10470" width="11.42578125" style="38"/>
    <col min="10471" max="10471" width="7.7109375" style="38" bestFit="1" customWidth="1"/>
    <col min="10472" max="10472" width="29.42578125" style="38" customWidth="1"/>
    <col min="10473" max="10473" width="18.7109375" style="38" customWidth="1"/>
    <col min="10474" max="10474" width="0" style="38" hidden="1" customWidth="1"/>
    <col min="10475" max="10475" width="21.85546875" style="38" customWidth="1"/>
    <col min="10476" max="10476" width="0" style="38" hidden="1" customWidth="1"/>
    <col min="10477" max="10477" width="21.5703125" style="38" customWidth="1"/>
    <col min="10478" max="10478" width="17.42578125" style="38" customWidth="1"/>
    <col min="10479" max="10479" width="27.42578125" style="38" customWidth="1"/>
    <col min="10480" max="10480" width="21" style="38" customWidth="1"/>
    <col min="10481" max="10481" width="25.7109375" style="38" customWidth="1"/>
    <col min="10482" max="10482" width="18.7109375" style="38" customWidth="1"/>
    <col min="10483" max="10483" width="12.7109375" style="38" customWidth="1"/>
    <col min="10484" max="10484" width="11.42578125" style="38"/>
    <col min="10485" max="10485" width="8.42578125" style="38" customWidth="1"/>
    <col min="10486" max="10486" width="1.7109375" style="38" customWidth="1"/>
    <col min="10487" max="10487" width="27.7109375" style="38" customWidth="1"/>
    <col min="10488" max="10488" width="27" style="38" customWidth="1"/>
    <col min="10489" max="10490" width="19.5703125" style="38" customWidth="1"/>
    <col min="10491" max="10491" width="19.28515625" style="38" customWidth="1"/>
    <col min="10492" max="10492" width="11.42578125" style="38"/>
    <col min="10493" max="10493" width="10" style="38" customWidth="1"/>
    <col min="10494" max="10494" width="27" style="38" customWidth="1"/>
    <col min="10495" max="10496" width="18.42578125" style="38" customWidth="1"/>
    <col min="10497" max="10497" width="21.7109375" style="38" customWidth="1"/>
    <col min="10498" max="10498" width="13.7109375" style="38" customWidth="1"/>
    <col min="10499" max="10500" width="18.42578125" style="38" customWidth="1"/>
    <col min="10501" max="10501" width="13.7109375" style="38" customWidth="1"/>
    <col min="10502" max="10726" width="11.42578125" style="38"/>
    <col min="10727" max="10727" width="7.7109375" style="38" bestFit="1" customWidth="1"/>
    <col min="10728" max="10728" width="29.42578125" style="38" customWidth="1"/>
    <col min="10729" max="10729" width="18.7109375" style="38" customWidth="1"/>
    <col min="10730" max="10730" width="0" style="38" hidden="1" customWidth="1"/>
    <col min="10731" max="10731" width="21.85546875" style="38" customWidth="1"/>
    <col min="10732" max="10732" width="0" style="38" hidden="1" customWidth="1"/>
    <col min="10733" max="10733" width="21.5703125" style="38" customWidth="1"/>
    <col min="10734" max="10734" width="17.42578125" style="38" customWidth="1"/>
    <col min="10735" max="10735" width="27.42578125" style="38" customWidth="1"/>
    <col min="10736" max="10736" width="21" style="38" customWidth="1"/>
    <col min="10737" max="10737" width="25.7109375" style="38" customWidth="1"/>
    <col min="10738" max="10738" width="18.7109375" style="38" customWidth="1"/>
    <col min="10739" max="10739" width="12.7109375" style="38" customWidth="1"/>
    <col min="10740" max="10740" width="11.42578125" style="38"/>
    <col min="10741" max="10741" width="8.42578125" style="38" customWidth="1"/>
    <col min="10742" max="10742" width="1.7109375" style="38" customWidth="1"/>
    <col min="10743" max="10743" width="27.7109375" style="38" customWidth="1"/>
    <col min="10744" max="10744" width="27" style="38" customWidth="1"/>
    <col min="10745" max="10746" width="19.5703125" style="38" customWidth="1"/>
    <col min="10747" max="10747" width="19.28515625" style="38" customWidth="1"/>
    <col min="10748" max="10748" width="11.42578125" style="38"/>
    <col min="10749" max="10749" width="10" style="38" customWidth="1"/>
    <col min="10750" max="10750" width="27" style="38" customWidth="1"/>
    <col min="10751" max="10752" width="18.42578125" style="38" customWidth="1"/>
    <col min="10753" max="10753" width="21.7109375" style="38" customWidth="1"/>
    <col min="10754" max="10754" width="13.7109375" style="38" customWidth="1"/>
    <col min="10755" max="10756" width="18.42578125" style="38" customWidth="1"/>
    <col min="10757" max="10757" width="13.7109375" style="38" customWidth="1"/>
    <col min="10758" max="10982" width="11.42578125" style="38"/>
    <col min="10983" max="10983" width="7.7109375" style="38" bestFit="1" customWidth="1"/>
    <col min="10984" max="10984" width="29.42578125" style="38" customWidth="1"/>
    <col min="10985" max="10985" width="18.7109375" style="38" customWidth="1"/>
    <col min="10986" max="10986" width="0" style="38" hidden="1" customWidth="1"/>
    <col min="10987" max="10987" width="21.85546875" style="38" customWidth="1"/>
    <col min="10988" max="10988" width="0" style="38" hidden="1" customWidth="1"/>
    <col min="10989" max="10989" width="21.5703125" style="38" customWidth="1"/>
    <col min="10990" max="10990" width="17.42578125" style="38" customWidth="1"/>
    <col min="10991" max="10991" width="27.42578125" style="38" customWidth="1"/>
    <col min="10992" max="10992" width="21" style="38" customWidth="1"/>
    <col min="10993" max="10993" width="25.7109375" style="38" customWidth="1"/>
    <col min="10994" max="10994" width="18.7109375" style="38" customWidth="1"/>
    <col min="10995" max="10995" width="12.7109375" style="38" customWidth="1"/>
    <col min="10996" max="10996" width="11.42578125" style="38"/>
    <col min="10997" max="10997" width="8.42578125" style="38" customWidth="1"/>
    <col min="10998" max="10998" width="1.7109375" style="38" customWidth="1"/>
    <col min="10999" max="10999" width="27.7109375" style="38" customWidth="1"/>
    <col min="11000" max="11000" width="27" style="38" customWidth="1"/>
    <col min="11001" max="11002" width="19.5703125" style="38" customWidth="1"/>
    <col min="11003" max="11003" width="19.28515625" style="38" customWidth="1"/>
    <col min="11004" max="11004" width="11.42578125" style="38"/>
    <col min="11005" max="11005" width="10" style="38" customWidth="1"/>
    <col min="11006" max="11006" width="27" style="38" customWidth="1"/>
    <col min="11007" max="11008" width="18.42578125" style="38" customWidth="1"/>
    <col min="11009" max="11009" width="21.7109375" style="38" customWidth="1"/>
    <col min="11010" max="11010" width="13.7109375" style="38" customWidth="1"/>
    <col min="11011" max="11012" width="18.42578125" style="38" customWidth="1"/>
    <col min="11013" max="11013" width="13.7109375" style="38" customWidth="1"/>
    <col min="11014" max="11238" width="11.42578125" style="38"/>
    <col min="11239" max="11239" width="7.7109375" style="38" bestFit="1" customWidth="1"/>
    <col min="11240" max="11240" width="29.42578125" style="38" customWidth="1"/>
    <col min="11241" max="11241" width="18.7109375" style="38" customWidth="1"/>
    <col min="11242" max="11242" width="0" style="38" hidden="1" customWidth="1"/>
    <col min="11243" max="11243" width="21.85546875" style="38" customWidth="1"/>
    <col min="11244" max="11244" width="0" style="38" hidden="1" customWidth="1"/>
    <col min="11245" max="11245" width="21.5703125" style="38" customWidth="1"/>
    <col min="11246" max="11246" width="17.42578125" style="38" customWidth="1"/>
    <col min="11247" max="11247" width="27.42578125" style="38" customWidth="1"/>
    <col min="11248" max="11248" width="21" style="38" customWidth="1"/>
    <col min="11249" max="11249" width="25.7109375" style="38" customWidth="1"/>
    <col min="11250" max="11250" width="18.7109375" style="38" customWidth="1"/>
    <col min="11251" max="11251" width="12.7109375" style="38" customWidth="1"/>
    <col min="11252" max="11252" width="11.42578125" style="38"/>
    <col min="11253" max="11253" width="8.42578125" style="38" customWidth="1"/>
    <col min="11254" max="11254" width="1.7109375" style="38" customWidth="1"/>
    <col min="11255" max="11255" width="27.7109375" style="38" customWidth="1"/>
    <col min="11256" max="11256" width="27" style="38" customWidth="1"/>
    <col min="11257" max="11258" width="19.5703125" style="38" customWidth="1"/>
    <col min="11259" max="11259" width="19.28515625" style="38" customWidth="1"/>
    <col min="11260" max="11260" width="11.42578125" style="38"/>
    <col min="11261" max="11261" width="10" style="38" customWidth="1"/>
    <col min="11262" max="11262" width="27" style="38" customWidth="1"/>
    <col min="11263" max="11264" width="18.42578125" style="38" customWidth="1"/>
    <col min="11265" max="11265" width="21.7109375" style="38" customWidth="1"/>
    <col min="11266" max="11266" width="13.7109375" style="38" customWidth="1"/>
    <col min="11267" max="11268" width="18.42578125" style="38" customWidth="1"/>
    <col min="11269" max="11269" width="13.7109375" style="38" customWidth="1"/>
    <col min="11270" max="11494" width="11.42578125" style="38"/>
    <col min="11495" max="11495" width="7.7109375" style="38" bestFit="1" customWidth="1"/>
    <col min="11496" max="11496" width="29.42578125" style="38" customWidth="1"/>
    <col min="11497" max="11497" width="18.7109375" style="38" customWidth="1"/>
    <col min="11498" max="11498" width="0" style="38" hidden="1" customWidth="1"/>
    <col min="11499" max="11499" width="21.85546875" style="38" customWidth="1"/>
    <col min="11500" max="11500" width="0" style="38" hidden="1" customWidth="1"/>
    <col min="11501" max="11501" width="21.5703125" style="38" customWidth="1"/>
    <col min="11502" max="11502" width="17.42578125" style="38" customWidth="1"/>
    <col min="11503" max="11503" width="27.42578125" style="38" customWidth="1"/>
    <col min="11504" max="11504" width="21" style="38" customWidth="1"/>
    <col min="11505" max="11505" width="25.7109375" style="38" customWidth="1"/>
    <col min="11506" max="11506" width="18.7109375" style="38" customWidth="1"/>
    <col min="11507" max="11507" width="12.7109375" style="38" customWidth="1"/>
    <col min="11508" max="11508" width="11.42578125" style="38"/>
    <col min="11509" max="11509" width="8.42578125" style="38" customWidth="1"/>
    <col min="11510" max="11510" width="1.7109375" style="38" customWidth="1"/>
    <col min="11511" max="11511" width="27.7109375" style="38" customWidth="1"/>
    <col min="11512" max="11512" width="27" style="38" customWidth="1"/>
    <col min="11513" max="11514" width="19.5703125" style="38" customWidth="1"/>
    <col min="11515" max="11515" width="19.28515625" style="38" customWidth="1"/>
    <col min="11516" max="11516" width="11.42578125" style="38"/>
    <col min="11517" max="11517" width="10" style="38" customWidth="1"/>
    <col min="11518" max="11518" width="27" style="38" customWidth="1"/>
    <col min="11519" max="11520" width="18.42578125" style="38" customWidth="1"/>
    <col min="11521" max="11521" width="21.7109375" style="38" customWidth="1"/>
    <col min="11522" max="11522" width="13.7109375" style="38" customWidth="1"/>
    <col min="11523" max="11524" width="18.42578125" style="38" customWidth="1"/>
    <col min="11525" max="11525" width="13.7109375" style="38" customWidth="1"/>
    <col min="11526" max="11750" width="11.42578125" style="38"/>
    <col min="11751" max="11751" width="7.7109375" style="38" bestFit="1" customWidth="1"/>
    <col min="11752" max="11752" width="29.42578125" style="38" customWidth="1"/>
    <col min="11753" max="11753" width="18.7109375" style="38" customWidth="1"/>
    <col min="11754" max="11754" width="0" style="38" hidden="1" customWidth="1"/>
    <col min="11755" max="11755" width="21.85546875" style="38" customWidth="1"/>
    <col min="11756" max="11756" width="0" style="38" hidden="1" customWidth="1"/>
    <col min="11757" max="11757" width="21.5703125" style="38" customWidth="1"/>
    <col min="11758" max="11758" width="17.42578125" style="38" customWidth="1"/>
    <col min="11759" max="11759" width="27.42578125" style="38" customWidth="1"/>
    <col min="11760" max="11760" width="21" style="38" customWidth="1"/>
    <col min="11761" max="11761" width="25.7109375" style="38" customWidth="1"/>
    <col min="11762" max="11762" width="18.7109375" style="38" customWidth="1"/>
    <col min="11763" max="11763" width="12.7109375" style="38" customWidth="1"/>
    <col min="11764" max="11764" width="11.42578125" style="38"/>
    <col min="11765" max="11765" width="8.42578125" style="38" customWidth="1"/>
    <col min="11766" max="11766" width="1.7109375" style="38" customWidth="1"/>
    <col min="11767" max="11767" width="27.7109375" style="38" customWidth="1"/>
    <col min="11768" max="11768" width="27" style="38" customWidth="1"/>
    <col min="11769" max="11770" width="19.5703125" style="38" customWidth="1"/>
    <col min="11771" max="11771" width="19.28515625" style="38" customWidth="1"/>
    <col min="11772" max="11772" width="11.42578125" style="38"/>
    <col min="11773" max="11773" width="10" style="38" customWidth="1"/>
    <col min="11774" max="11774" width="27" style="38" customWidth="1"/>
    <col min="11775" max="11776" width="18.42578125" style="38" customWidth="1"/>
    <col min="11777" max="11777" width="21.7109375" style="38" customWidth="1"/>
    <col min="11778" max="11778" width="13.7109375" style="38" customWidth="1"/>
    <col min="11779" max="11780" width="18.42578125" style="38" customWidth="1"/>
    <col min="11781" max="11781" width="13.7109375" style="38" customWidth="1"/>
    <col min="11782" max="12006" width="11.42578125" style="38"/>
    <col min="12007" max="12007" width="7.7109375" style="38" bestFit="1" customWidth="1"/>
    <col min="12008" max="12008" width="29.42578125" style="38" customWidth="1"/>
    <col min="12009" max="12009" width="18.7109375" style="38" customWidth="1"/>
    <col min="12010" max="12010" width="0" style="38" hidden="1" customWidth="1"/>
    <col min="12011" max="12011" width="21.85546875" style="38" customWidth="1"/>
    <col min="12012" max="12012" width="0" style="38" hidden="1" customWidth="1"/>
    <col min="12013" max="12013" width="21.5703125" style="38" customWidth="1"/>
    <col min="12014" max="12014" width="17.42578125" style="38" customWidth="1"/>
    <col min="12015" max="12015" width="27.42578125" style="38" customWidth="1"/>
    <col min="12016" max="12016" width="21" style="38" customWidth="1"/>
    <col min="12017" max="12017" width="25.7109375" style="38" customWidth="1"/>
    <col min="12018" max="12018" width="18.7109375" style="38" customWidth="1"/>
    <col min="12019" max="12019" width="12.7109375" style="38" customWidth="1"/>
    <col min="12020" max="12020" width="11.42578125" style="38"/>
    <col min="12021" max="12021" width="8.42578125" style="38" customWidth="1"/>
    <col min="12022" max="12022" width="1.7109375" style="38" customWidth="1"/>
    <col min="12023" max="12023" width="27.7109375" style="38" customWidth="1"/>
    <col min="12024" max="12024" width="27" style="38" customWidth="1"/>
    <col min="12025" max="12026" width="19.5703125" style="38" customWidth="1"/>
    <col min="12027" max="12027" width="19.28515625" style="38" customWidth="1"/>
    <col min="12028" max="12028" width="11.42578125" style="38"/>
    <col min="12029" max="12029" width="10" style="38" customWidth="1"/>
    <col min="12030" max="12030" width="27" style="38" customWidth="1"/>
    <col min="12031" max="12032" width="18.42578125" style="38" customWidth="1"/>
    <col min="12033" max="12033" width="21.7109375" style="38" customWidth="1"/>
    <col min="12034" max="12034" width="13.7109375" style="38" customWidth="1"/>
    <col min="12035" max="12036" width="18.42578125" style="38" customWidth="1"/>
    <col min="12037" max="12037" width="13.7109375" style="38" customWidth="1"/>
    <col min="12038" max="12262" width="11.42578125" style="38"/>
    <col min="12263" max="12263" width="7.7109375" style="38" bestFit="1" customWidth="1"/>
    <col min="12264" max="12264" width="29.42578125" style="38" customWidth="1"/>
    <col min="12265" max="12265" width="18.7109375" style="38" customWidth="1"/>
    <col min="12266" max="12266" width="0" style="38" hidden="1" customWidth="1"/>
    <col min="12267" max="12267" width="21.85546875" style="38" customWidth="1"/>
    <col min="12268" max="12268" width="0" style="38" hidden="1" customWidth="1"/>
    <col min="12269" max="12269" width="21.5703125" style="38" customWidth="1"/>
    <col min="12270" max="12270" width="17.42578125" style="38" customWidth="1"/>
    <col min="12271" max="12271" width="27.42578125" style="38" customWidth="1"/>
    <col min="12272" max="12272" width="21" style="38" customWidth="1"/>
    <col min="12273" max="12273" width="25.7109375" style="38" customWidth="1"/>
    <col min="12274" max="12274" width="18.7109375" style="38" customWidth="1"/>
    <col min="12275" max="12275" width="12.7109375" style="38" customWidth="1"/>
    <col min="12276" max="12276" width="11.42578125" style="38"/>
    <col min="12277" max="12277" width="8.42578125" style="38" customWidth="1"/>
    <col min="12278" max="12278" width="1.7109375" style="38" customWidth="1"/>
    <col min="12279" max="12279" width="27.7109375" style="38" customWidth="1"/>
    <col min="12280" max="12280" width="27" style="38" customWidth="1"/>
    <col min="12281" max="12282" width="19.5703125" style="38" customWidth="1"/>
    <col min="12283" max="12283" width="19.28515625" style="38" customWidth="1"/>
    <col min="12284" max="12284" width="11.42578125" style="38"/>
    <col min="12285" max="12285" width="10" style="38" customWidth="1"/>
    <col min="12286" max="12286" width="27" style="38" customWidth="1"/>
    <col min="12287" max="12288" width="18.42578125" style="38" customWidth="1"/>
    <col min="12289" max="12289" width="21.7109375" style="38" customWidth="1"/>
    <col min="12290" max="12290" width="13.7109375" style="38" customWidth="1"/>
    <col min="12291" max="12292" width="18.42578125" style="38" customWidth="1"/>
    <col min="12293" max="12293" width="13.7109375" style="38" customWidth="1"/>
    <col min="12294" max="12518" width="11.42578125" style="38"/>
    <col min="12519" max="12519" width="7.7109375" style="38" bestFit="1" customWidth="1"/>
    <col min="12520" max="12520" width="29.42578125" style="38" customWidth="1"/>
    <col min="12521" max="12521" width="18.7109375" style="38" customWidth="1"/>
    <col min="12522" max="12522" width="0" style="38" hidden="1" customWidth="1"/>
    <col min="12523" max="12523" width="21.85546875" style="38" customWidth="1"/>
    <col min="12524" max="12524" width="0" style="38" hidden="1" customWidth="1"/>
    <col min="12525" max="12525" width="21.5703125" style="38" customWidth="1"/>
    <col min="12526" max="12526" width="17.42578125" style="38" customWidth="1"/>
    <col min="12527" max="12527" width="27.42578125" style="38" customWidth="1"/>
    <col min="12528" max="12528" width="21" style="38" customWidth="1"/>
    <col min="12529" max="12529" width="25.7109375" style="38" customWidth="1"/>
    <col min="12530" max="12530" width="18.7109375" style="38" customWidth="1"/>
    <col min="12531" max="12531" width="12.7109375" style="38" customWidth="1"/>
    <col min="12532" max="12532" width="11.42578125" style="38"/>
    <col min="12533" max="12533" width="8.42578125" style="38" customWidth="1"/>
    <col min="12534" max="12534" width="1.7109375" style="38" customWidth="1"/>
    <col min="12535" max="12535" width="27.7109375" style="38" customWidth="1"/>
    <col min="12536" max="12536" width="27" style="38" customWidth="1"/>
    <col min="12537" max="12538" width="19.5703125" style="38" customWidth="1"/>
    <col min="12539" max="12539" width="19.28515625" style="38" customWidth="1"/>
    <col min="12540" max="12540" width="11.42578125" style="38"/>
    <col min="12541" max="12541" width="10" style="38" customWidth="1"/>
    <col min="12542" max="12542" width="27" style="38" customWidth="1"/>
    <col min="12543" max="12544" width="18.42578125" style="38" customWidth="1"/>
    <col min="12545" max="12545" width="21.7109375" style="38" customWidth="1"/>
    <col min="12546" max="12546" width="13.7109375" style="38" customWidth="1"/>
    <col min="12547" max="12548" width="18.42578125" style="38" customWidth="1"/>
    <col min="12549" max="12549" width="13.7109375" style="38" customWidth="1"/>
    <col min="12550" max="12774" width="11.42578125" style="38"/>
    <col min="12775" max="12775" width="7.7109375" style="38" bestFit="1" customWidth="1"/>
    <col min="12776" max="12776" width="29.42578125" style="38" customWidth="1"/>
    <col min="12777" max="12777" width="18.7109375" style="38" customWidth="1"/>
    <col min="12778" max="12778" width="0" style="38" hidden="1" customWidth="1"/>
    <col min="12779" max="12779" width="21.85546875" style="38" customWidth="1"/>
    <col min="12780" max="12780" width="0" style="38" hidden="1" customWidth="1"/>
    <col min="12781" max="12781" width="21.5703125" style="38" customWidth="1"/>
    <col min="12782" max="12782" width="17.42578125" style="38" customWidth="1"/>
    <col min="12783" max="12783" width="27.42578125" style="38" customWidth="1"/>
    <col min="12784" max="12784" width="21" style="38" customWidth="1"/>
    <col min="12785" max="12785" width="25.7109375" style="38" customWidth="1"/>
    <col min="12786" max="12786" width="18.7109375" style="38" customWidth="1"/>
    <col min="12787" max="12787" width="12.7109375" style="38" customWidth="1"/>
    <col min="12788" max="12788" width="11.42578125" style="38"/>
    <col min="12789" max="12789" width="8.42578125" style="38" customWidth="1"/>
    <col min="12790" max="12790" width="1.7109375" style="38" customWidth="1"/>
    <col min="12791" max="12791" width="27.7109375" style="38" customWidth="1"/>
    <col min="12792" max="12792" width="27" style="38" customWidth="1"/>
    <col min="12793" max="12794" width="19.5703125" style="38" customWidth="1"/>
    <col min="12795" max="12795" width="19.28515625" style="38" customWidth="1"/>
    <col min="12796" max="12796" width="11.42578125" style="38"/>
    <col min="12797" max="12797" width="10" style="38" customWidth="1"/>
    <col min="12798" max="12798" width="27" style="38" customWidth="1"/>
    <col min="12799" max="12800" width="18.42578125" style="38" customWidth="1"/>
    <col min="12801" max="12801" width="21.7109375" style="38" customWidth="1"/>
    <col min="12802" max="12802" width="13.7109375" style="38" customWidth="1"/>
    <col min="12803" max="12804" width="18.42578125" style="38" customWidth="1"/>
    <col min="12805" max="12805" width="13.7109375" style="38" customWidth="1"/>
    <col min="12806" max="13030" width="11.42578125" style="38"/>
    <col min="13031" max="13031" width="7.7109375" style="38" bestFit="1" customWidth="1"/>
    <col min="13032" max="13032" width="29.42578125" style="38" customWidth="1"/>
    <col min="13033" max="13033" width="18.7109375" style="38" customWidth="1"/>
    <col min="13034" max="13034" width="0" style="38" hidden="1" customWidth="1"/>
    <col min="13035" max="13035" width="21.85546875" style="38" customWidth="1"/>
    <col min="13036" max="13036" width="0" style="38" hidden="1" customWidth="1"/>
    <col min="13037" max="13037" width="21.5703125" style="38" customWidth="1"/>
    <col min="13038" max="13038" width="17.42578125" style="38" customWidth="1"/>
    <col min="13039" max="13039" width="27.42578125" style="38" customWidth="1"/>
    <col min="13040" max="13040" width="21" style="38" customWidth="1"/>
    <col min="13041" max="13041" width="25.7109375" style="38" customWidth="1"/>
    <col min="13042" max="13042" width="18.7109375" style="38" customWidth="1"/>
    <col min="13043" max="13043" width="12.7109375" style="38" customWidth="1"/>
    <col min="13044" max="13044" width="11.42578125" style="38"/>
    <col min="13045" max="13045" width="8.42578125" style="38" customWidth="1"/>
    <col min="13046" max="13046" width="1.7109375" style="38" customWidth="1"/>
    <col min="13047" max="13047" width="27.7109375" style="38" customWidth="1"/>
    <col min="13048" max="13048" width="27" style="38" customWidth="1"/>
    <col min="13049" max="13050" width="19.5703125" style="38" customWidth="1"/>
    <col min="13051" max="13051" width="19.28515625" style="38" customWidth="1"/>
    <col min="13052" max="13052" width="11.42578125" style="38"/>
    <col min="13053" max="13053" width="10" style="38" customWidth="1"/>
    <col min="13054" max="13054" width="27" style="38" customWidth="1"/>
    <col min="13055" max="13056" width="18.42578125" style="38" customWidth="1"/>
    <col min="13057" max="13057" width="21.7109375" style="38" customWidth="1"/>
    <col min="13058" max="13058" width="13.7109375" style="38" customWidth="1"/>
    <col min="13059" max="13060" width="18.42578125" style="38" customWidth="1"/>
    <col min="13061" max="13061" width="13.7109375" style="38" customWidth="1"/>
    <col min="13062" max="13286" width="11.42578125" style="38"/>
    <col min="13287" max="13287" width="7.7109375" style="38" bestFit="1" customWidth="1"/>
    <col min="13288" max="13288" width="29.42578125" style="38" customWidth="1"/>
    <col min="13289" max="13289" width="18.7109375" style="38" customWidth="1"/>
    <col min="13290" max="13290" width="0" style="38" hidden="1" customWidth="1"/>
    <col min="13291" max="13291" width="21.85546875" style="38" customWidth="1"/>
    <col min="13292" max="13292" width="0" style="38" hidden="1" customWidth="1"/>
    <col min="13293" max="13293" width="21.5703125" style="38" customWidth="1"/>
    <col min="13294" max="13294" width="17.42578125" style="38" customWidth="1"/>
    <col min="13295" max="13295" width="27.42578125" style="38" customWidth="1"/>
    <col min="13296" max="13296" width="21" style="38" customWidth="1"/>
    <col min="13297" max="13297" width="25.7109375" style="38" customWidth="1"/>
    <col min="13298" max="13298" width="18.7109375" style="38" customWidth="1"/>
    <col min="13299" max="13299" width="12.7109375" style="38" customWidth="1"/>
    <col min="13300" max="13300" width="11.42578125" style="38"/>
    <col min="13301" max="13301" width="8.42578125" style="38" customWidth="1"/>
    <col min="13302" max="13302" width="1.7109375" style="38" customWidth="1"/>
    <col min="13303" max="13303" width="27.7109375" style="38" customWidth="1"/>
    <col min="13304" max="13304" width="27" style="38" customWidth="1"/>
    <col min="13305" max="13306" width="19.5703125" style="38" customWidth="1"/>
    <col min="13307" max="13307" width="19.28515625" style="38" customWidth="1"/>
    <col min="13308" max="13308" width="11.42578125" style="38"/>
    <col min="13309" max="13309" width="10" style="38" customWidth="1"/>
    <col min="13310" max="13310" width="27" style="38" customWidth="1"/>
    <col min="13311" max="13312" width="18.42578125" style="38" customWidth="1"/>
    <col min="13313" max="13313" width="21.7109375" style="38" customWidth="1"/>
    <col min="13314" max="13314" width="13.7109375" style="38" customWidth="1"/>
    <col min="13315" max="13316" width="18.42578125" style="38" customWidth="1"/>
    <col min="13317" max="13317" width="13.7109375" style="38" customWidth="1"/>
    <col min="13318" max="13542" width="11.42578125" style="38"/>
    <col min="13543" max="13543" width="7.7109375" style="38" bestFit="1" customWidth="1"/>
    <col min="13544" max="13544" width="29.42578125" style="38" customWidth="1"/>
    <col min="13545" max="13545" width="18.7109375" style="38" customWidth="1"/>
    <col min="13546" max="13546" width="0" style="38" hidden="1" customWidth="1"/>
    <col min="13547" max="13547" width="21.85546875" style="38" customWidth="1"/>
    <col min="13548" max="13548" width="0" style="38" hidden="1" customWidth="1"/>
    <col min="13549" max="13549" width="21.5703125" style="38" customWidth="1"/>
    <col min="13550" max="13550" width="17.42578125" style="38" customWidth="1"/>
    <col min="13551" max="13551" width="27.42578125" style="38" customWidth="1"/>
    <col min="13552" max="13552" width="21" style="38" customWidth="1"/>
    <col min="13553" max="13553" width="25.7109375" style="38" customWidth="1"/>
    <col min="13554" max="13554" width="18.7109375" style="38" customWidth="1"/>
    <col min="13555" max="13555" width="12.7109375" style="38" customWidth="1"/>
    <col min="13556" max="13556" width="11.42578125" style="38"/>
    <col min="13557" max="13557" width="8.42578125" style="38" customWidth="1"/>
    <col min="13558" max="13558" width="1.7109375" style="38" customWidth="1"/>
    <col min="13559" max="13559" width="27.7109375" style="38" customWidth="1"/>
    <col min="13560" max="13560" width="27" style="38" customWidth="1"/>
    <col min="13561" max="13562" width="19.5703125" style="38" customWidth="1"/>
    <col min="13563" max="13563" width="19.28515625" style="38" customWidth="1"/>
    <col min="13564" max="13564" width="11.42578125" style="38"/>
    <col min="13565" max="13565" width="10" style="38" customWidth="1"/>
    <col min="13566" max="13566" width="27" style="38" customWidth="1"/>
    <col min="13567" max="13568" width="18.42578125" style="38" customWidth="1"/>
    <col min="13569" max="13569" width="21.7109375" style="38" customWidth="1"/>
    <col min="13570" max="13570" width="13.7109375" style="38" customWidth="1"/>
    <col min="13571" max="13572" width="18.42578125" style="38" customWidth="1"/>
    <col min="13573" max="13573" width="13.7109375" style="38" customWidth="1"/>
    <col min="13574" max="13798" width="11.42578125" style="38"/>
    <col min="13799" max="13799" width="7.7109375" style="38" bestFit="1" customWidth="1"/>
    <col min="13800" max="13800" width="29.42578125" style="38" customWidth="1"/>
    <col min="13801" max="13801" width="18.7109375" style="38" customWidth="1"/>
    <col min="13802" max="13802" width="0" style="38" hidden="1" customWidth="1"/>
    <col min="13803" max="13803" width="21.85546875" style="38" customWidth="1"/>
    <col min="13804" max="13804" width="0" style="38" hidden="1" customWidth="1"/>
    <col min="13805" max="13805" width="21.5703125" style="38" customWidth="1"/>
    <col min="13806" max="13806" width="17.42578125" style="38" customWidth="1"/>
    <col min="13807" max="13807" width="27.42578125" style="38" customWidth="1"/>
    <col min="13808" max="13808" width="21" style="38" customWidth="1"/>
    <col min="13809" max="13809" width="25.7109375" style="38" customWidth="1"/>
    <col min="13810" max="13810" width="18.7109375" style="38" customWidth="1"/>
    <col min="13811" max="13811" width="12.7109375" style="38" customWidth="1"/>
    <col min="13812" max="13812" width="11.42578125" style="38"/>
    <col min="13813" max="13813" width="8.42578125" style="38" customWidth="1"/>
    <col min="13814" max="13814" width="1.7109375" style="38" customWidth="1"/>
    <col min="13815" max="13815" width="27.7109375" style="38" customWidth="1"/>
    <col min="13816" max="13816" width="27" style="38" customWidth="1"/>
    <col min="13817" max="13818" width="19.5703125" style="38" customWidth="1"/>
    <col min="13819" max="13819" width="19.28515625" style="38" customWidth="1"/>
    <col min="13820" max="13820" width="11.42578125" style="38"/>
    <col min="13821" max="13821" width="10" style="38" customWidth="1"/>
    <col min="13822" max="13822" width="27" style="38" customWidth="1"/>
    <col min="13823" max="13824" width="18.42578125" style="38" customWidth="1"/>
    <col min="13825" max="13825" width="21.7109375" style="38" customWidth="1"/>
    <col min="13826" max="13826" width="13.7109375" style="38" customWidth="1"/>
    <col min="13827" max="13828" width="18.42578125" style="38" customWidth="1"/>
    <col min="13829" max="13829" width="13.7109375" style="38" customWidth="1"/>
    <col min="13830" max="14054" width="11.42578125" style="38"/>
    <col min="14055" max="14055" width="7.7109375" style="38" bestFit="1" customWidth="1"/>
    <col min="14056" max="14056" width="29.42578125" style="38" customWidth="1"/>
    <col min="14057" max="14057" width="18.7109375" style="38" customWidth="1"/>
    <col min="14058" max="14058" width="0" style="38" hidden="1" customWidth="1"/>
    <col min="14059" max="14059" width="21.85546875" style="38" customWidth="1"/>
    <col min="14060" max="14060" width="0" style="38" hidden="1" customWidth="1"/>
    <col min="14061" max="14061" width="21.5703125" style="38" customWidth="1"/>
    <col min="14062" max="14062" width="17.42578125" style="38" customWidth="1"/>
    <col min="14063" max="14063" width="27.42578125" style="38" customWidth="1"/>
    <col min="14064" max="14064" width="21" style="38" customWidth="1"/>
    <col min="14065" max="14065" width="25.7109375" style="38" customWidth="1"/>
    <col min="14066" max="14066" width="18.7109375" style="38" customWidth="1"/>
    <col min="14067" max="14067" width="12.7109375" style="38" customWidth="1"/>
    <col min="14068" max="14068" width="11.42578125" style="38"/>
    <col min="14069" max="14069" width="8.42578125" style="38" customWidth="1"/>
    <col min="14070" max="14070" width="1.7109375" style="38" customWidth="1"/>
    <col min="14071" max="14071" width="27.7109375" style="38" customWidth="1"/>
    <col min="14072" max="14072" width="27" style="38" customWidth="1"/>
    <col min="14073" max="14074" width="19.5703125" style="38" customWidth="1"/>
    <col min="14075" max="14075" width="19.28515625" style="38" customWidth="1"/>
    <col min="14076" max="14076" width="11.42578125" style="38"/>
    <col min="14077" max="14077" width="10" style="38" customWidth="1"/>
    <col min="14078" max="14078" width="27" style="38" customWidth="1"/>
    <col min="14079" max="14080" width="18.42578125" style="38" customWidth="1"/>
    <col min="14081" max="14081" width="21.7109375" style="38" customWidth="1"/>
    <col min="14082" max="14082" width="13.7109375" style="38" customWidth="1"/>
    <col min="14083" max="14084" width="18.42578125" style="38" customWidth="1"/>
    <col min="14085" max="14085" width="13.7109375" style="38" customWidth="1"/>
    <col min="14086" max="14310" width="11.42578125" style="38"/>
    <col min="14311" max="14311" width="7.7109375" style="38" bestFit="1" customWidth="1"/>
    <col min="14312" max="14312" width="29.42578125" style="38" customWidth="1"/>
    <col min="14313" max="14313" width="18.7109375" style="38" customWidth="1"/>
    <col min="14314" max="14314" width="0" style="38" hidden="1" customWidth="1"/>
    <col min="14315" max="14315" width="21.85546875" style="38" customWidth="1"/>
    <col min="14316" max="14316" width="0" style="38" hidden="1" customWidth="1"/>
    <col min="14317" max="14317" width="21.5703125" style="38" customWidth="1"/>
    <col min="14318" max="14318" width="17.42578125" style="38" customWidth="1"/>
    <col min="14319" max="14319" width="27.42578125" style="38" customWidth="1"/>
    <col min="14320" max="14320" width="21" style="38" customWidth="1"/>
    <col min="14321" max="14321" width="25.7109375" style="38" customWidth="1"/>
    <col min="14322" max="14322" width="18.7109375" style="38" customWidth="1"/>
    <col min="14323" max="14323" width="12.7109375" style="38" customWidth="1"/>
    <col min="14324" max="14324" width="11.42578125" style="38"/>
    <col min="14325" max="14325" width="8.42578125" style="38" customWidth="1"/>
    <col min="14326" max="14326" width="1.7109375" style="38" customWidth="1"/>
    <col min="14327" max="14327" width="27.7109375" style="38" customWidth="1"/>
    <col min="14328" max="14328" width="27" style="38" customWidth="1"/>
    <col min="14329" max="14330" width="19.5703125" style="38" customWidth="1"/>
    <col min="14331" max="14331" width="19.28515625" style="38" customWidth="1"/>
    <col min="14332" max="14332" width="11.42578125" style="38"/>
    <col min="14333" max="14333" width="10" style="38" customWidth="1"/>
    <col min="14334" max="14334" width="27" style="38" customWidth="1"/>
    <col min="14335" max="14336" width="18.42578125" style="38" customWidth="1"/>
    <col min="14337" max="14337" width="21.7109375" style="38" customWidth="1"/>
    <col min="14338" max="14338" width="13.7109375" style="38" customWidth="1"/>
    <col min="14339" max="14340" width="18.42578125" style="38" customWidth="1"/>
    <col min="14341" max="14341" width="13.7109375" style="38" customWidth="1"/>
    <col min="14342" max="14566" width="11.42578125" style="38"/>
    <col min="14567" max="14567" width="7.7109375" style="38" bestFit="1" customWidth="1"/>
    <col min="14568" max="14568" width="29.42578125" style="38" customWidth="1"/>
    <col min="14569" max="14569" width="18.7109375" style="38" customWidth="1"/>
    <col min="14570" max="14570" width="0" style="38" hidden="1" customWidth="1"/>
    <col min="14571" max="14571" width="21.85546875" style="38" customWidth="1"/>
    <col min="14572" max="14572" width="0" style="38" hidden="1" customWidth="1"/>
    <col min="14573" max="14573" width="21.5703125" style="38" customWidth="1"/>
    <col min="14574" max="14574" width="17.42578125" style="38" customWidth="1"/>
    <col min="14575" max="14575" width="27.42578125" style="38" customWidth="1"/>
    <col min="14576" max="14576" width="21" style="38" customWidth="1"/>
    <col min="14577" max="14577" width="25.7109375" style="38" customWidth="1"/>
    <col min="14578" max="14578" width="18.7109375" style="38" customWidth="1"/>
    <col min="14579" max="14579" width="12.7109375" style="38" customWidth="1"/>
    <col min="14580" max="14580" width="11.42578125" style="38"/>
    <col min="14581" max="14581" width="8.42578125" style="38" customWidth="1"/>
    <col min="14582" max="14582" width="1.7109375" style="38" customWidth="1"/>
    <col min="14583" max="14583" width="27.7109375" style="38" customWidth="1"/>
    <col min="14584" max="14584" width="27" style="38" customWidth="1"/>
    <col min="14585" max="14586" width="19.5703125" style="38" customWidth="1"/>
    <col min="14587" max="14587" width="19.28515625" style="38" customWidth="1"/>
    <col min="14588" max="14588" width="11.42578125" style="38"/>
    <col min="14589" max="14589" width="10" style="38" customWidth="1"/>
    <col min="14590" max="14590" width="27" style="38" customWidth="1"/>
    <col min="14591" max="14592" width="18.42578125" style="38" customWidth="1"/>
    <col min="14593" max="14593" width="21.7109375" style="38" customWidth="1"/>
    <col min="14594" max="14594" width="13.7109375" style="38" customWidth="1"/>
    <col min="14595" max="14596" width="18.42578125" style="38" customWidth="1"/>
    <col min="14597" max="14597" width="13.7109375" style="38" customWidth="1"/>
    <col min="14598" max="14822" width="11.42578125" style="38"/>
    <col min="14823" max="14823" width="7.7109375" style="38" bestFit="1" customWidth="1"/>
    <col min="14824" max="14824" width="29.42578125" style="38" customWidth="1"/>
    <col min="14825" max="14825" width="18.7109375" style="38" customWidth="1"/>
    <col min="14826" max="14826" width="0" style="38" hidden="1" customWidth="1"/>
    <col min="14827" max="14827" width="21.85546875" style="38" customWidth="1"/>
    <col min="14828" max="14828" width="0" style="38" hidden="1" customWidth="1"/>
    <col min="14829" max="14829" width="21.5703125" style="38" customWidth="1"/>
    <col min="14830" max="14830" width="17.42578125" style="38" customWidth="1"/>
    <col min="14831" max="14831" width="27.42578125" style="38" customWidth="1"/>
    <col min="14832" max="14832" width="21" style="38" customWidth="1"/>
    <col min="14833" max="14833" width="25.7109375" style="38" customWidth="1"/>
    <col min="14834" max="14834" width="18.7109375" style="38" customWidth="1"/>
    <col min="14835" max="14835" width="12.7109375" style="38" customWidth="1"/>
    <col min="14836" max="14836" width="11.42578125" style="38"/>
    <col min="14837" max="14837" width="8.42578125" style="38" customWidth="1"/>
    <col min="14838" max="14838" width="1.7109375" style="38" customWidth="1"/>
    <col min="14839" max="14839" width="27.7109375" style="38" customWidth="1"/>
    <col min="14840" max="14840" width="27" style="38" customWidth="1"/>
    <col min="14841" max="14842" width="19.5703125" style="38" customWidth="1"/>
    <col min="14843" max="14843" width="19.28515625" style="38" customWidth="1"/>
    <col min="14844" max="14844" width="11.42578125" style="38"/>
    <col min="14845" max="14845" width="10" style="38" customWidth="1"/>
    <col min="14846" max="14846" width="27" style="38" customWidth="1"/>
    <col min="14847" max="14848" width="18.42578125" style="38" customWidth="1"/>
    <col min="14849" max="14849" width="21.7109375" style="38" customWidth="1"/>
    <col min="14850" max="14850" width="13.7109375" style="38" customWidth="1"/>
    <col min="14851" max="14852" width="18.42578125" style="38" customWidth="1"/>
    <col min="14853" max="14853" width="13.7109375" style="38" customWidth="1"/>
    <col min="14854" max="15078" width="11.42578125" style="38"/>
    <col min="15079" max="15079" width="7.7109375" style="38" bestFit="1" customWidth="1"/>
    <col min="15080" max="15080" width="29.42578125" style="38" customWidth="1"/>
    <col min="15081" max="15081" width="18.7109375" style="38" customWidth="1"/>
    <col min="15082" max="15082" width="0" style="38" hidden="1" customWidth="1"/>
    <col min="15083" max="15083" width="21.85546875" style="38" customWidth="1"/>
    <col min="15084" max="15084" width="0" style="38" hidden="1" customWidth="1"/>
    <col min="15085" max="15085" width="21.5703125" style="38" customWidth="1"/>
    <col min="15086" max="15086" width="17.42578125" style="38" customWidth="1"/>
    <col min="15087" max="15087" width="27.42578125" style="38" customWidth="1"/>
    <col min="15088" max="15088" width="21" style="38" customWidth="1"/>
    <col min="15089" max="15089" width="25.7109375" style="38" customWidth="1"/>
    <col min="15090" max="15090" width="18.7109375" style="38" customWidth="1"/>
    <col min="15091" max="15091" width="12.7109375" style="38" customWidth="1"/>
    <col min="15092" max="15092" width="11.42578125" style="38"/>
    <col min="15093" max="15093" width="8.42578125" style="38" customWidth="1"/>
    <col min="15094" max="15094" width="1.7109375" style="38" customWidth="1"/>
    <col min="15095" max="15095" width="27.7109375" style="38" customWidth="1"/>
    <col min="15096" max="15096" width="27" style="38" customWidth="1"/>
    <col min="15097" max="15098" width="19.5703125" style="38" customWidth="1"/>
    <col min="15099" max="15099" width="19.28515625" style="38" customWidth="1"/>
    <col min="15100" max="15100" width="11.42578125" style="38"/>
    <col min="15101" max="15101" width="10" style="38" customWidth="1"/>
    <col min="15102" max="15102" width="27" style="38" customWidth="1"/>
    <col min="15103" max="15104" width="18.42578125" style="38" customWidth="1"/>
    <col min="15105" max="15105" width="21.7109375" style="38" customWidth="1"/>
    <col min="15106" max="15106" width="13.7109375" style="38" customWidth="1"/>
    <col min="15107" max="15108" width="18.42578125" style="38" customWidth="1"/>
    <col min="15109" max="15109" width="13.7109375" style="38" customWidth="1"/>
    <col min="15110" max="15334" width="11.42578125" style="38"/>
    <col min="15335" max="15335" width="7.7109375" style="38" bestFit="1" customWidth="1"/>
    <col min="15336" max="15336" width="29.42578125" style="38" customWidth="1"/>
    <col min="15337" max="15337" width="18.7109375" style="38" customWidth="1"/>
    <col min="15338" max="15338" width="0" style="38" hidden="1" customWidth="1"/>
    <col min="15339" max="15339" width="21.85546875" style="38" customWidth="1"/>
    <col min="15340" max="15340" width="0" style="38" hidden="1" customWidth="1"/>
    <col min="15341" max="15341" width="21.5703125" style="38" customWidth="1"/>
    <col min="15342" max="15342" width="17.42578125" style="38" customWidth="1"/>
    <col min="15343" max="15343" width="27.42578125" style="38" customWidth="1"/>
    <col min="15344" max="15344" width="21" style="38" customWidth="1"/>
    <col min="15345" max="15345" width="25.7109375" style="38" customWidth="1"/>
    <col min="15346" max="15346" width="18.7109375" style="38" customWidth="1"/>
    <col min="15347" max="15347" width="12.7109375" style="38" customWidth="1"/>
    <col min="15348" max="15348" width="11.42578125" style="38"/>
    <col min="15349" max="15349" width="8.42578125" style="38" customWidth="1"/>
    <col min="15350" max="15350" width="1.7109375" style="38" customWidth="1"/>
    <col min="15351" max="15351" width="27.7109375" style="38" customWidth="1"/>
    <col min="15352" max="15352" width="27" style="38" customWidth="1"/>
    <col min="15353" max="15354" width="19.5703125" style="38" customWidth="1"/>
    <col min="15355" max="15355" width="19.28515625" style="38" customWidth="1"/>
    <col min="15356" max="15356" width="11.42578125" style="38"/>
    <col min="15357" max="15357" width="10" style="38" customWidth="1"/>
    <col min="15358" max="15358" width="27" style="38" customWidth="1"/>
    <col min="15359" max="15360" width="18.42578125" style="38" customWidth="1"/>
    <col min="15361" max="15361" width="21.7109375" style="38" customWidth="1"/>
    <col min="15362" max="15362" width="13.7109375" style="38" customWidth="1"/>
    <col min="15363" max="15364" width="18.42578125" style="38" customWidth="1"/>
    <col min="15365" max="15365" width="13.7109375" style="38" customWidth="1"/>
    <col min="15366" max="15590" width="11.42578125" style="38"/>
    <col min="15591" max="15591" width="7.7109375" style="38" bestFit="1" customWidth="1"/>
    <col min="15592" max="15592" width="29.42578125" style="38" customWidth="1"/>
    <col min="15593" max="15593" width="18.7109375" style="38" customWidth="1"/>
    <col min="15594" max="15594" width="0" style="38" hidden="1" customWidth="1"/>
    <col min="15595" max="15595" width="21.85546875" style="38" customWidth="1"/>
    <col min="15596" max="15596" width="0" style="38" hidden="1" customWidth="1"/>
    <col min="15597" max="15597" width="21.5703125" style="38" customWidth="1"/>
    <col min="15598" max="15598" width="17.42578125" style="38" customWidth="1"/>
    <col min="15599" max="15599" width="27.42578125" style="38" customWidth="1"/>
    <col min="15600" max="15600" width="21" style="38" customWidth="1"/>
    <col min="15601" max="15601" width="25.7109375" style="38" customWidth="1"/>
    <col min="15602" max="15602" width="18.7109375" style="38" customWidth="1"/>
    <col min="15603" max="15603" width="12.7109375" style="38" customWidth="1"/>
    <col min="15604" max="15604" width="11.42578125" style="38"/>
    <col min="15605" max="15605" width="8.42578125" style="38" customWidth="1"/>
    <col min="15606" max="15606" width="1.7109375" style="38" customWidth="1"/>
    <col min="15607" max="15607" width="27.7109375" style="38" customWidth="1"/>
    <col min="15608" max="15608" width="27" style="38" customWidth="1"/>
    <col min="15609" max="15610" width="19.5703125" style="38" customWidth="1"/>
    <col min="15611" max="15611" width="19.28515625" style="38" customWidth="1"/>
    <col min="15612" max="15612" width="11.42578125" style="38"/>
    <col min="15613" max="15613" width="10" style="38" customWidth="1"/>
    <col min="15614" max="15614" width="27" style="38" customWidth="1"/>
    <col min="15615" max="15616" width="18.42578125" style="38" customWidth="1"/>
    <col min="15617" max="15617" width="21.7109375" style="38" customWidth="1"/>
    <col min="15618" max="15618" width="13.7109375" style="38" customWidth="1"/>
    <col min="15619" max="15620" width="18.42578125" style="38" customWidth="1"/>
    <col min="15621" max="15621" width="13.7109375" style="38" customWidth="1"/>
    <col min="15622" max="15846" width="11.42578125" style="38"/>
    <col min="15847" max="15847" width="7.7109375" style="38" bestFit="1" customWidth="1"/>
    <col min="15848" max="15848" width="29.42578125" style="38" customWidth="1"/>
    <col min="15849" max="15849" width="18.7109375" style="38" customWidth="1"/>
    <col min="15850" max="15850" width="0" style="38" hidden="1" customWidth="1"/>
    <col min="15851" max="15851" width="21.85546875" style="38" customWidth="1"/>
    <col min="15852" max="15852" width="0" style="38" hidden="1" customWidth="1"/>
    <col min="15853" max="15853" width="21.5703125" style="38" customWidth="1"/>
    <col min="15854" max="15854" width="17.42578125" style="38" customWidth="1"/>
    <col min="15855" max="15855" width="27.42578125" style="38" customWidth="1"/>
    <col min="15856" max="15856" width="21" style="38" customWidth="1"/>
    <col min="15857" max="15857" width="25.7109375" style="38" customWidth="1"/>
    <col min="15858" max="15858" width="18.7109375" style="38" customWidth="1"/>
    <col min="15859" max="15859" width="12.7109375" style="38" customWidth="1"/>
    <col min="15860" max="15860" width="11.42578125" style="38"/>
    <col min="15861" max="15861" width="8.42578125" style="38" customWidth="1"/>
    <col min="15862" max="15862" width="1.7109375" style="38" customWidth="1"/>
    <col min="15863" max="15863" width="27.7109375" style="38" customWidth="1"/>
    <col min="15864" max="15864" width="27" style="38" customWidth="1"/>
    <col min="15865" max="15866" width="19.5703125" style="38" customWidth="1"/>
    <col min="15867" max="15867" width="19.28515625" style="38" customWidth="1"/>
    <col min="15868" max="15868" width="11.42578125" style="38"/>
    <col min="15869" max="15869" width="10" style="38" customWidth="1"/>
    <col min="15870" max="15870" width="27" style="38" customWidth="1"/>
    <col min="15871" max="15872" width="18.42578125" style="38" customWidth="1"/>
    <col min="15873" max="15873" width="21.7109375" style="38" customWidth="1"/>
    <col min="15874" max="15874" width="13.7109375" style="38" customWidth="1"/>
    <col min="15875" max="15876" width="18.42578125" style="38" customWidth="1"/>
    <col min="15877" max="15877" width="13.7109375" style="38" customWidth="1"/>
    <col min="15878" max="16102" width="11.42578125" style="38"/>
    <col min="16103" max="16103" width="7.7109375" style="38" bestFit="1" customWidth="1"/>
    <col min="16104" max="16104" width="29.42578125" style="38" customWidth="1"/>
    <col min="16105" max="16105" width="18.7109375" style="38" customWidth="1"/>
    <col min="16106" max="16106" width="0" style="38" hidden="1" customWidth="1"/>
    <col min="16107" max="16107" width="21.85546875" style="38" customWidth="1"/>
    <col min="16108" max="16108" width="0" style="38" hidden="1" customWidth="1"/>
    <col min="16109" max="16109" width="21.5703125" style="38" customWidth="1"/>
    <col min="16110" max="16110" width="17.42578125" style="38" customWidth="1"/>
    <col min="16111" max="16111" width="27.42578125" style="38" customWidth="1"/>
    <col min="16112" max="16112" width="21" style="38" customWidth="1"/>
    <col min="16113" max="16113" width="25.7109375" style="38" customWidth="1"/>
    <col min="16114" max="16114" width="18.7109375" style="38" customWidth="1"/>
    <col min="16115" max="16115" width="12.7109375" style="38" customWidth="1"/>
    <col min="16116" max="16116" width="11.42578125" style="38"/>
    <col min="16117" max="16117" width="8.42578125" style="38" customWidth="1"/>
    <col min="16118" max="16118" width="1.7109375" style="38" customWidth="1"/>
    <col min="16119" max="16119" width="27.7109375" style="38" customWidth="1"/>
    <col min="16120" max="16120" width="27" style="38" customWidth="1"/>
    <col min="16121" max="16122" width="19.5703125" style="38" customWidth="1"/>
    <col min="16123" max="16123" width="19.28515625" style="38" customWidth="1"/>
    <col min="16124" max="16124" width="11.42578125" style="38"/>
    <col min="16125" max="16125" width="10" style="38" customWidth="1"/>
    <col min="16126" max="16126" width="27" style="38" customWidth="1"/>
    <col min="16127" max="16128" width="18.42578125" style="38" customWidth="1"/>
    <col min="16129" max="16129" width="21.7109375" style="38" customWidth="1"/>
    <col min="16130" max="16130" width="13.7109375" style="38" customWidth="1"/>
    <col min="16131" max="16132" width="18.42578125" style="38" customWidth="1"/>
    <col min="16133" max="16133" width="13.7109375" style="38" customWidth="1"/>
    <col min="16134" max="16384" width="11.42578125" style="38"/>
  </cols>
  <sheetData>
    <row r="2" spans="1:7" ht="15.75">
      <c r="A2" s="71" t="s">
        <v>0</v>
      </c>
      <c r="B2" s="71"/>
      <c r="C2" s="71"/>
      <c r="D2" s="71"/>
      <c r="E2" s="71"/>
      <c r="F2" s="71"/>
      <c r="G2" s="71"/>
    </row>
    <row r="3" spans="1:7" ht="15.75">
      <c r="A3" s="71" t="s">
        <v>1</v>
      </c>
      <c r="B3" s="71"/>
      <c r="C3" s="71"/>
      <c r="D3" s="71"/>
      <c r="E3" s="71"/>
      <c r="F3" s="71"/>
      <c r="G3" s="71"/>
    </row>
    <row r="4" spans="1:7" ht="15.75">
      <c r="A4" s="71" t="s">
        <v>2</v>
      </c>
      <c r="B4" s="71"/>
      <c r="C4" s="71"/>
      <c r="D4" s="71"/>
      <c r="E4" s="71"/>
      <c r="F4" s="71"/>
      <c r="G4" s="71"/>
    </row>
    <row r="5" spans="1:7" ht="13.5" thickBot="1"/>
    <row r="6" spans="1:7" ht="13.5" thickBot="1">
      <c r="E6" s="39" t="s">
        <v>3</v>
      </c>
      <c r="F6" s="39"/>
      <c r="G6" s="39" t="s">
        <v>4</v>
      </c>
    </row>
    <row r="7" spans="1:7" ht="13.5" thickBot="1">
      <c r="A7" s="40" t="s">
        <v>5</v>
      </c>
      <c r="B7" s="40" t="s">
        <v>6</v>
      </c>
      <c r="C7" s="40" t="s">
        <v>7</v>
      </c>
      <c r="D7" s="41"/>
      <c r="E7" s="41" t="s">
        <v>8</v>
      </c>
      <c r="F7" s="41"/>
      <c r="G7" s="41" t="s">
        <v>9</v>
      </c>
    </row>
    <row r="8" spans="1:7">
      <c r="A8" s="42"/>
      <c r="B8" s="43"/>
      <c r="C8" s="44"/>
      <c r="D8" s="44"/>
      <c r="E8" s="44"/>
      <c r="F8" s="44"/>
      <c r="G8" s="44"/>
    </row>
    <row r="9" spans="1:7">
      <c r="A9" s="45" t="s">
        <v>10</v>
      </c>
      <c r="B9" s="46" t="s">
        <v>11</v>
      </c>
      <c r="C9" s="47">
        <f>+C11+C13+C15+C17+C19+C21+C23</f>
        <v>16777648725.459999</v>
      </c>
      <c r="D9" s="49" t="e">
        <f>+F9+#REF!</f>
        <v>#REF!</v>
      </c>
      <c r="E9" s="47">
        <f>+E11+E13+E15+E17+E19+E21+E23</f>
        <v>9547927301.1500015</v>
      </c>
      <c r="F9" s="48">
        <f>+E9/$C$9</f>
        <v>0.56908613700208599</v>
      </c>
      <c r="G9" s="47">
        <f>+G11+G13+G15+G17+G19+G21+G23</f>
        <v>7229721424.3099995</v>
      </c>
    </row>
    <row r="10" spans="1:7">
      <c r="A10" s="50"/>
      <c r="B10" s="51"/>
      <c r="C10" s="51"/>
      <c r="D10" s="49"/>
      <c r="E10" s="51"/>
      <c r="F10" s="51"/>
      <c r="G10" s="51"/>
    </row>
    <row r="11" spans="1:7">
      <c r="A11" s="52" t="s">
        <v>12</v>
      </c>
      <c r="B11" s="46" t="s">
        <v>13</v>
      </c>
      <c r="C11" s="47">
        <f>+E11+G11</f>
        <v>2130335193.7200003</v>
      </c>
      <c r="D11" s="49" t="e">
        <f>+F11+#REF!</f>
        <v>#REF!</v>
      </c>
      <c r="E11" s="47">
        <f>+'[4]Prog. 1 Gestión Ad.Fin.'!C10</f>
        <v>1477715582.3400002</v>
      </c>
      <c r="F11" s="48">
        <f>+E11/C11</f>
        <v>0.6936540252896104</v>
      </c>
      <c r="G11" s="47">
        <f>+'[4]Prog.2 Desarrollo Port. '!C10</f>
        <v>652619611.38</v>
      </c>
    </row>
    <row r="12" spans="1:7">
      <c r="A12" s="45"/>
      <c r="B12" s="53"/>
      <c r="C12" s="47"/>
      <c r="D12" s="49"/>
      <c r="E12" s="47"/>
      <c r="F12" s="47"/>
      <c r="G12" s="47"/>
    </row>
    <row r="13" spans="1:7">
      <c r="A13" s="52" t="s">
        <v>14</v>
      </c>
      <c r="B13" s="46" t="s">
        <v>15</v>
      </c>
      <c r="C13" s="47">
        <f t="shared" ref="C13:C23" si="0">+E13+G13</f>
        <v>3137566203.2100005</v>
      </c>
      <c r="D13" s="49" t="e">
        <f>+F13+#REF!</f>
        <v>#REF!</v>
      </c>
      <c r="E13" s="47">
        <f>+'[4]Prog. 1 Gestión Ad.Fin.'!C48</f>
        <v>2271746841.3500004</v>
      </c>
      <c r="F13" s="48">
        <f>+E13/C13</f>
        <v>0.72404746042515622</v>
      </c>
      <c r="G13" s="47">
        <f>+'[4]Prog.2 Desarrollo Port. '!C48</f>
        <v>865819361.86000001</v>
      </c>
    </row>
    <row r="14" spans="1:7">
      <c r="A14" s="52"/>
      <c r="B14" s="46"/>
      <c r="C14" s="47"/>
      <c r="D14" s="49"/>
      <c r="E14" s="51"/>
      <c r="F14" s="51"/>
      <c r="G14" s="51"/>
    </row>
    <row r="15" spans="1:7">
      <c r="A15" s="52" t="s">
        <v>16</v>
      </c>
      <c r="B15" s="46" t="s">
        <v>17</v>
      </c>
      <c r="C15" s="47">
        <f t="shared" si="0"/>
        <v>79355196</v>
      </c>
      <c r="D15" s="49" t="e">
        <f>+F15+#REF!</f>
        <v>#REF!</v>
      </c>
      <c r="E15" s="47">
        <f>+'[4]Prog. 1 Gestión Ad.Fin.'!C131</f>
        <v>38050000</v>
      </c>
      <c r="F15" s="48">
        <v>0.58899999999999997</v>
      </c>
      <c r="G15" s="47">
        <f>+'[4]Prog.2 Desarrollo Port. '!C131</f>
        <v>41305196</v>
      </c>
    </row>
    <row r="16" spans="1:7">
      <c r="A16" s="52"/>
      <c r="B16" s="53"/>
      <c r="C16" s="47"/>
      <c r="D16" s="49"/>
      <c r="E16" s="47"/>
      <c r="F16" s="47"/>
      <c r="G16" s="47"/>
    </row>
    <row r="17" spans="1:7">
      <c r="A17" s="52" t="s">
        <v>18</v>
      </c>
      <c r="B17" s="46" t="s">
        <v>19</v>
      </c>
      <c r="C17" s="47">
        <f t="shared" si="0"/>
        <v>6110617255.0699997</v>
      </c>
      <c r="D17" s="49" t="e">
        <f>+F17+#REF!</f>
        <v>#REF!</v>
      </c>
      <c r="E17" s="47">
        <f>+'[4]Prog. 1 Gestión Ad.Fin.'!C181</f>
        <v>440640000</v>
      </c>
      <c r="F17" s="48">
        <f>+E17/C9</f>
        <v>2.6263513273545355E-2</v>
      </c>
      <c r="G17" s="47">
        <f>+'[4]Prog.2 Desarrollo Port. '!C181</f>
        <v>5669977255.0699997</v>
      </c>
    </row>
    <row r="18" spans="1:7">
      <c r="A18" s="52"/>
      <c r="B18" s="46"/>
      <c r="C18" s="47"/>
      <c r="D18" s="49"/>
      <c r="E18" s="47"/>
      <c r="F18" s="47"/>
      <c r="G18" s="47"/>
    </row>
    <row r="19" spans="1:7">
      <c r="A19" s="52" t="s">
        <v>20</v>
      </c>
      <c r="B19" s="46" t="s">
        <v>21</v>
      </c>
      <c r="C19" s="47">
        <f t="shared" si="0"/>
        <v>188419959.5</v>
      </c>
      <c r="D19" s="49" t="e">
        <f>+F19+#REF!</f>
        <v>#REF!</v>
      </c>
      <c r="E19" s="47">
        <f>+'[4]Prog. 1 Gestión Ad.Fin.'!C212</f>
        <v>188419959.5</v>
      </c>
      <c r="F19" s="48">
        <f>+E19/C19</f>
        <v>1</v>
      </c>
      <c r="G19" s="47">
        <f>+'[4]Prog.2 Desarrollo Port. '!C215</f>
        <v>0</v>
      </c>
    </row>
    <row r="20" spans="1:7">
      <c r="A20" s="52"/>
      <c r="B20" s="46"/>
      <c r="C20" s="47"/>
      <c r="D20" s="49"/>
      <c r="E20" s="47"/>
      <c r="F20" s="47"/>
      <c r="G20" s="47"/>
    </row>
    <row r="21" spans="1:7">
      <c r="A21" s="52" t="s">
        <v>22</v>
      </c>
      <c r="B21" s="46" t="s">
        <v>23</v>
      </c>
      <c r="C21" s="47">
        <f t="shared" si="0"/>
        <v>4841354917.96</v>
      </c>
      <c r="D21" s="49" t="e">
        <f>+F21+#REF!</f>
        <v>#REF!</v>
      </c>
      <c r="E21" s="54">
        <f>+'[4]Prog. 1 Gestión Ad.Fin.'!C263</f>
        <v>4841354917.96</v>
      </c>
      <c r="F21" s="55">
        <f>+E21/C21</f>
        <v>1</v>
      </c>
      <c r="G21" s="47">
        <f>+'[4]Prog.2 Desarrollo Port. '!C266</f>
        <v>0</v>
      </c>
    </row>
    <row r="22" spans="1:7" outlineLevel="1">
      <c r="A22" s="52"/>
      <c r="B22" s="46"/>
      <c r="C22" s="47"/>
      <c r="D22" s="49"/>
      <c r="E22" s="47"/>
      <c r="F22" s="47"/>
      <c r="G22" s="47"/>
    </row>
    <row r="23" spans="1:7" outlineLevel="1">
      <c r="A23" s="52" t="s">
        <v>24</v>
      </c>
      <c r="B23" s="46" t="s">
        <v>25</v>
      </c>
      <c r="C23" s="47">
        <f t="shared" si="0"/>
        <v>290000000</v>
      </c>
      <c r="D23" s="49">
        <v>1</v>
      </c>
      <c r="E23" s="47">
        <f>+'[4]Prog. 1 Gestión Ad.Fin.'!C271</f>
        <v>290000000</v>
      </c>
      <c r="F23" s="47">
        <v>100</v>
      </c>
      <c r="G23" s="47">
        <f>+'[4]Prog.2 Desarrollo Port. '!C273</f>
        <v>0</v>
      </c>
    </row>
    <row r="24" spans="1:7" ht="13.5" thickBot="1">
      <c r="A24" s="56"/>
      <c r="B24" s="57"/>
      <c r="C24" s="58"/>
      <c r="D24" s="58"/>
      <c r="E24" s="58"/>
      <c r="F24" s="58"/>
      <c r="G24" s="58"/>
    </row>
  </sheetData>
  <mergeCells count="3">
    <mergeCell ref="A2:G2"/>
    <mergeCell ref="A3:G3"/>
    <mergeCell ref="A4:G4"/>
  </mergeCells>
  <printOptions horizontalCentered="1"/>
  <pageMargins left="0" right="0" top="0.39370078740157483" bottom="0" header="0" footer="0"/>
  <pageSetup orientation="portrait" horizontalDpi="24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CDF63-BE90-4BCC-99CD-38057B1A9D6F}">
  <sheetPr filterMode="1"/>
  <dimension ref="A2:C275"/>
  <sheetViews>
    <sheetView showGridLines="0" tabSelected="1" zoomScale="130" zoomScaleNormal="130" workbookViewId="0">
      <selection activeCell="A4" sqref="A4:C4"/>
    </sheetView>
  </sheetViews>
  <sheetFormatPr defaultColWidth="11.42578125" defaultRowHeight="12.75"/>
  <cols>
    <col min="1" max="1" width="10.5703125" style="1" customWidth="1"/>
    <col min="2" max="2" width="48.5703125" style="1" customWidth="1"/>
    <col min="3" max="3" width="20.28515625" style="1" customWidth="1"/>
    <col min="4" max="247" width="11.42578125" style="1"/>
    <col min="248" max="248" width="10.5703125" style="1" customWidth="1"/>
    <col min="249" max="249" width="48.5703125" style="1" customWidth="1"/>
    <col min="250" max="250" width="20.28515625" style="1" customWidth="1"/>
    <col min="251" max="251" width="17.7109375" style="1" customWidth="1"/>
    <col min="252" max="252" width="19.5703125" style="1" customWidth="1"/>
    <col min="253" max="253" width="16.28515625" style="1" customWidth="1"/>
    <col min="254" max="254" width="16.140625" style="1" customWidth="1"/>
    <col min="255" max="255" width="14" style="1" customWidth="1"/>
    <col min="256" max="256" width="14.42578125" style="1" bestFit="1" customWidth="1"/>
    <col min="257" max="257" width="14.7109375" style="1" bestFit="1" customWidth="1"/>
    <col min="258" max="258" width="13.5703125" style="1" bestFit="1" customWidth="1"/>
    <col min="259" max="503" width="11.42578125" style="1"/>
    <col min="504" max="504" width="10.5703125" style="1" customWidth="1"/>
    <col min="505" max="505" width="48.5703125" style="1" customWidth="1"/>
    <col min="506" max="506" width="20.28515625" style="1" customWidth="1"/>
    <col min="507" max="507" width="17.7109375" style="1" customWidth="1"/>
    <col min="508" max="508" width="19.5703125" style="1" customWidth="1"/>
    <col min="509" max="509" width="16.28515625" style="1" customWidth="1"/>
    <col min="510" max="510" width="16.140625" style="1" customWidth="1"/>
    <col min="511" max="511" width="14" style="1" customWidth="1"/>
    <col min="512" max="512" width="14.42578125" style="1" bestFit="1" customWidth="1"/>
    <col min="513" max="513" width="14.7109375" style="1" bestFit="1" customWidth="1"/>
    <col min="514" max="514" width="13.5703125" style="1" bestFit="1" customWidth="1"/>
    <col min="515" max="759" width="11.42578125" style="1"/>
    <col min="760" max="760" width="10.5703125" style="1" customWidth="1"/>
    <col min="761" max="761" width="48.5703125" style="1" customWidth="1"/>
    <col min="762" max="762" width="20.28515625" style="1" customWidth="1"/>
    <col min="763" max="763" width="17.7109375" style="1" customWidth="1"/>
    <col min="764" max="764" width="19.5703125" style="1" customWidth="1"/>
    <col min="765" max="765" width="16.28515625" style="1" customWidth="1"/>
    <col min="766" max="766" width="16.140625" style="1" customWidth="1"/>
    <col min="767" max="767" width="14" style="1" customWidth="1"/>
    <col min="768" max="768" width="14.42578125" style="1" bestFit="1" customWidth="1"/>
    <col min="769" max="769" width="14.7109375" style="1" bestFit="1" customWidth="1"/>
    <col min="770" max="770" width="13.5703125" style="1" bestFit="1" customWidth="1"/>
    <col min="771" max="1015" width="11.42578125" style="1"/>
    <col min="1016" max="1016" width="10.5703125" style="1" customWidth="1"/>
    <col min="1017" max="1017" width="48.5703125" style="1" customWidth="1"/>
    <col min="1018" max="1018" width="20.28515625" style="1" customWidth="1"/>
    <col min="1019" max="1019" width="17.7109375" style="1" customWidth="1"/>
    <col min="1020" max="1020" width="19.5703125" style="1" customWidth="1"/>
    <col min="1021" max="1021" width="16.28515625" style="1" customWidth="1"/>
    <col min="1022" max="1022" width="16.140625" style="1" customWidth="1"/>
    <col min="1023" max="1023" width="14" style="1" customWidth="1"/>
    <col min="1024" max="1024" width="14.42578125" style="1" bestFit="1" customWidth="1"/>
    <col min="1025" max="1025" width="14.7109375" style="1" bestFit="1" customWidth="1"/>
    <col min="1026" max="1026" width="13.5703125" style="1" bestFit="1" customWidth="1"/>
    <col min="1027" max="1271" width="11.42578125" style="1"/>
    <col min="1272" max="1272" width="10.5703125" style="1" customWidth="1"/>
    <col min="1273" max="1273" width="48.5703125" style="1" customWidth="1"/>
    <col min="1274" max="1274" width="20.28515625" style="1" customWidth="1"/>
    <col min="1275" max="1275" width="17.7109375" style="1" customWidth="1"/>
    <col min="1276" max="1276" width="19.5703125" style="1" customWidth="1"/>
    <col min="1277" max="1277" width="16.28515625" style="1" customWidth="1"/>
    <col min="1278" max="1278" width="16.140625" style="1" customWidth="1"/>
    <col min="1279" max="1279" width="14" style="1" customWidth="1"/>
    <col min="1280" max="1280" width="14.42578125" style="1" bestFit="1" customWidth="1"/>
    <col min="1281" max="1281" width="14.7109375" style="1" bestFit="1" customWidth="1"/>
    <col min="1282" max="1282" width="13.5703125" style="1" bestFit="1" customWidth="1"/>
    <col min="1283" max="1527" width="11.42578125" style="1"/>
    <col min="1528" max="1528" width="10.5703125" style="1" customWidth="1"/>
    <col min="1529" max="1529" width="48.5703125" style="1" customWidth="1"/>
    <col min="1530" max="1530" width="20.28515625" style="1" customWidth="1"/>
    <col min="1531" max="1531" width="17.7109375" style="1" customWidth="1"/>
    <col min="1532" max="1532" width="19.5703125" style="1" customWidth="1"/>
    <col min="1533" max="1533" width="16.28515625" style="1" customWidth="1"/>
    <col min="1534" max="1534" width="16.140625" style="1" customWidth="1"/>
    <col min="1535" max="1535" width="14" style="1" customWidth="1"/>
    <col min="1536" max="1536" width="14.42578125" style="1" bestFit="1" customWidth="1"/>
    <col min="1537" max="1537" width="14.7109375" style="1" bestFit="1" customWidth="1"/>
    <col min="1538" max="1538" width="13.5703125" style="1" bestFit="1" customWidth="1"/>
    <col min="1539" max="1783" width="11.42578125" style="1"/>
    <col min="1784" max="1784" width="10.5703125" style="1" customWidth="1"/>
    <col min="1785" max="1785" width="48.5703125" style="1" customWidth="1"/>
    <col min="1786" max="1786" width="20.28515625" style="1" customWidth="1"/>
    <col min="1787" max="1787" width="17.7109375" style="1" customWidth="1"/>
    <col min="1788" max="1788" width="19.5703125" style="1" customWidth="1"/>
    <col min="1789" max="1789" width="16.28515625" style="1" customWidth="1"/>
    <col min="1790" max="1790" width="16.140625" style="1" customWidth="1"/>
    <col min="1791" max="1791" width="14" style="1" customWidth="1"/>
    <col min="1792" max="1792" width="14.42578125" style="1" bestFit="1" customWidth="1"/>
    <col min="1793" max="1793" width="14.7109375" style="1" bestFit="1" customWidth="1"/>
    <col min="1794" max="1794" width="13.5703125" style="1" bestFit="1" customWidth="1"/>
    <col min="1795" max="2039" width="11.42578125" style="1"/>
    <col min="2040" max="2040" width="10.5703125" style="1" customWidth="1"/>
    <col min="2041" max="2041" width="48.5703125" style="1" customWidth="1"/>
    <col min="2042" max="2042" width="20.28515625" style="1" customWidth="1"/>
    <col min="2043" max="2043" width="17.7109375" style="1" customWidth="1"/>
    <col min="2044" max="2044" width="19.5703125" style="1" customWidth="1"/>
    <col min="2045" max="2045" width="16.28515625" style="1" customWidth="1"/>
    <col min="2046" max="2046" width="16.140625" style="1" customWidth="1"/>
    <col min="2047" max="2047" width="14" style="1" customWidth="1"/>
    <col min="2048" max="2048" width="14.42578125" style="1" bestFit="1" customWidth="1"/>
    <col min="2049" max="2049" width="14.7109375" style="1" bestFit="1" customWidth="1"/>
    <col min="2050" max="2050" width="13.5703125" style="1" bestFit="1" customWidth="1"/>
    <col min="2051" max="2295" width="11.42578125" style="1"/>
    <col min="2296" max="2296" width="10.5703125" style="1" customWidth="1"/>
    <col min="2297" max="2297" width="48.5703125" style="1" customWidth="1"/>
    <col min="2298" max="2298" width="20.28515625" style="1" customWidth="1"/>
    <col min="2299" max="2299" width="17.7109375" style="1" customWidth="1"/>
    <col min="2300" max="2300" width="19.5703125" style="1" customWidth="1"/>
    <col min="2301" max="2301" width="16.28515625" style="1" customWidth="1"/>
    <col min="2302" max="2302" width="16.140625" style="1" customWidth="1"/>
    <col min="2303" max="2303" width="14" style="1" customWidth="1"/>
    <col min="2304" max="2304" width="14.42578125" style="1" bestFit="1" customWidth="1"/>
    <col min="2305" max="2305" width="14.7109375" style="1" bestFit="1" customWidth="1"/>
    <col min="2306" max="2306" width="13.5703125" style="1" bestFit="1" customWidth="1"/>
    <col min="2307" max="2551" width="11.42578125" style="1"/>
    <col min="2552" max="2552" width="10.5703125" style="1" customWidth="1"/>
    <col min="2553" max="2553" width="48.5703125" style="1" customWidth="1"/>
    <col min="2554" max="2554" width="20.28515625" style="1" customWidth="1"/>
    <col min="2555" max="2555" width="17.7109375" style="1" customWidth="1"/>
    <col min="2556" max="2556" width="19.5703125" style="1" customWidth="1"/>
    <col min="2557" max="2557" width="16.28515625" style="1" customWidth="1"/>
    <col min="2558" max="2558" width="16.140625" style="1" customWidth="1"/>
    <col min="2559" max="2559" width="14" style="1" customWidth="1"/>
    <col min="2560" max="2560" width="14.42578125" style="1" bestFit="1" customWidth="1"/>
    <col min="2561" max="2561" width="14.7109375" style="1" bestFit="1" customWidth="1"/>
    <col min="2562" max="2562" width="13.5703125" style="1" bestFit="1" customWidth="1"/>
    <col min="2563" max="2807" width="11.42578125" style="1"/>
    <col min="2808" max="2808" width="10.5703125" style="1" customWidth="1"/>
    <col min="2809" max="2809" width="48.5703125" style="1" customWidth="1"/>
    <col min="2810" max="2810" width="20.28515625" style="1" customWidth="1"/>
    <col min="2811" max="2811" width="17.7109375" style="1" customWidth="1"/>
    <col min="2812" max="2812" width="19.5703125" style="1" customWidth="1"/>
    <col min="2813" max="2813" width="16.28515625" style="1" customWidth="1"/>
    <col min="2814" max="2814" width="16.140625" style="1" customWidth="1"/>
    <col min="2815" max="2815" width="14" style="1" customWidth="1"/>
    <col min="2816" max="2816" width="14.42578125" style="1" bestFit="1" customWidth="1"/>
    <col min="2817" max="2817" width="14.7109375" style="1" bestFit="1" customWidth="1"/>
    <col min="2818" max="2818" width="13.5703125" style="1" bestFit="1" customWidth="1"/>
    <col min="2819" max="3063" width="11.42578125" style="1"/>
    <col min="3064" max="3064" width="10.5703125" style="1" customWidth="1"/>
    <col min="3065" max="3065" width="48.5703125" style="1" customWidth="1"/>
    <col min="3066" max="3066" width="20.28515625" style="1" customWidth="1"/>
    <col min="3067" max="3067" width="17.7109375" style="1" customWidth="1"/>
    <col min="3068" max="3068" width="19.5703125" style="1" customWidth="1"/>
    <col min="3069" max="3069" width="16.28515625" style="1" customWidth="1"/>
    <col min="3070" max="3070" width="16.140625" style="1" customWidth="1"/>
    <col min="3071" max="3071" width="14" style="1" customWidth="1"/>
    <col min="3072" max="3072" width="14.42578125" style="1" bestFit="1" customWidth="1"/>
    <col min="3073" max="3073" width="14.7109375" style="1" bestFit="1" customWidth="1"/>
    <col min="3074" max="3074" width="13.5703125" style="1" bestFit="1" customWidth="1"/>
    <col min="3075" max="3319" width="11.42578125" style="1"/>
    <col min="3320" max="3320" width="10.5703125" style="1" customWidth="1"/>
    <col min="3321" max="3321" width="48.5703125" style="1" customWidth="1"/>
    <col min="3322" max="3322" width="20.28515625" style="1" customWidth="1"/>
    <col min="3323" max="3323" width="17.7109375" style="1" customWidth="1"/>
    <col min="3324" max="3324" width="19.5703125" style="1" customWidth="1"/>
    <col min="3325" max="3325" width="16.28515625" style="1" customWidth="1"/>
    <col min="3326" max="3326" width="16.140625" style="1" customWidth="1"/>
    <col min="3327" max="3327" width="14" style="1" customWidth="1"/>
    <col min="3328" max="3328" width="14.42578125" style="1" bestFit="1" customWidth="1"/>
    <col min="3329" max="3329" width="14.7109375" style="1" bestFit="1" customWidth="1"/>
    <col min="3330" max="3330" width="13.5703125" style="1" bestFit="1" customWidth="1"/>
    <col min="3331" max="3575" width="11.42578125" style="1"/>
    <col min="3576" max="3576" width="10.5703125" style="1" customWidth="1"/>
    <col min="3577" max="3577" width="48.5703125" style="1" customWidth="1"/>
    <col min="3578" max="3578" width="20.28515625" style="1" customWidth="1"/>
    <col min="3579" max="3579" width="17.7109375" style="1" customWidth="1"/>
    <col min="3580" max="3580" width="19.5703125" style="1" customWidth="1"/>
    <col min="3581" max="3581" width="16.28515625" style="1" customWidth="1"/>
    <col min="3582" max="3582" width="16.140625" style="1" customWidth="1"/>
    <col min="3583" max="3583" width="14" style="1" customWidth="1"/>
    <col min="3584" max="3584" width="14.42578125" style="1" bestFit="1" customWidth="1"/>
    <col min="3585" max="3585" width="14.7109375" style="1" bestFit="1" customWidth="1"/>
    <col min="3586" max="3586" width="13.5703125" style="1" bestFit="1" customWidth="1"/>
    <col min="3587" max="3831" width="11.42578125" style="1"/>
    <col min="3832" max="3832" width="10.5703125" style="1" customWidth="1"/>
    <col min="3833" max="3833" width="48.5703125" style="1" customWidth="1"/>
    <col min="3834" max="3834" width="20.28515625" style="1" customWidth="1"/>
    <col min="3835" max="3835" width="17.7109375" style="1" customWidth="1"/>
    <col min="3836" max="3836" width="19.5703125" style="1" customWidth="1"/>
    <col min="3837" max="3837" width="16.28515625" style="1" customWidth="1"/>
    <col min="3838" max="3838" width="16.140625" style="1" customWidth="1"/>
    <col min="3839" max="3839" width="14" style="1" customWidth="1"/>
    <col min="3840" max="3840" width="14.42578125" style="1" bestFit="1" customWidth="1"/>
    <col min="3841" max="3841" width="14.7109375" style="1" bestFit="1" customWidth="1"/>
    <col min="3842" max="3842" width="13.5703125" style="1" bestFit="1" customWidth="1"/>
    <col min="3843" max="4087" width="11.42578125" style="1"/>
    <col min="4088" max="4088" width="10.5703125" style="1" customWidth="1"/>
    <col min="4089" max="4089" width="48.5703125" style="1" customWidth="1"/>
    <col min="4090" max="4090" width="20.28515625" style="1" customWidth="1"/>
    <col min="4091" max="4091" width="17.7109375" style="1" customWidth="1"/>
    <col min="4092" max="4092" width="19.5703125" style="1" customWidth="1"/>
    <col min="4093" max="4093" width="16.28515625" style="1" customWidth="1"/>
    <col min="4094" max="4094" width="16.140625" style="1" customWidth="1"/>
    <col min="4095" max="4095" width="14" style="1" customWidth="1"/>
    <col min="4096" max="4096" width="14.42578125" style="1" bestFit="1" customWidth="1"/>
    <col min="4097" max="4097" width="14.7109375" style="1" bestFit="1" customWidth="1"/>
    <col min="4098" max="4098" width="13.5703125" style="1" bestFit="1" customWidth="1"/>
    <col min="4099" max="4343" width="11.42578125" style="1"/>
    <col min="4344" max="4344" width="10.5703125" style="1" customWidth="1"/>
    <col min="4345" max="4345" width="48.5703125" style="1" customWidth="1"/>
    <col min="4346" max="4346" width="20.28515625" style="1" customWidth="1"/>
    <col min="4347" max="4347" width="17.7109375" style="1" customWidth="1"/>
    <col min="4348" max="4348" width="19.5703125" style="1" customWidth="1"/>
    <col min="4349" max="4349" width="16.28515625" style="1" customWidth="1"/>
    <col min="4350" max="4350" width="16.140625" style="1" customWidth="1"/>
    <col min="4351" max="4351" width="14" style="1" customWidth="1"/>
    <col min="4352" max="4352" width="14.42578125" style="1" bestFit="1" customWidth="1"/>
    <col min="4353" max="4353" width="14.7109375" style="1" bestFit="1" customWidth="1"/>
    <col min="4354" max="4354" width="13.5703125" style="1" bestFit="1" customWidth="1"/>
    <col min="4355" max="4599" width="11.42578125" style="1"/>
    <col min="4600" max="4600" width="10.5703125" style="1" customWidth="1"/>
    <col min="4601" max="4601" width="48.5703125" style="1" customWidth="1"/>
    <col min="4602" max="4602" width="20.28515625" style="1" customWidth="1"/>
    <col min="4603" max="4603" width="17.7109375" style="1" customWidth="1"/>
    <col min="4604" max="4604" width="19.5703125" style="1" customWidth="1"/>
    <col min="4605" max="4605" width="16.28515625" style="1" customWidth="1"/>
    <col min="4606" max="4606" width="16.140625" style="1" customWidth="1"/>
    <col min="4607" max="4607" width="14" style="1" customWidth="1"/>
    <col min="4608" max="4608" width="14.42578125" style="1" bestFit="1" customWidth="1"/>
    <col min="4609" max="4609" width="14.7109375" style="1" bestFit="1" customWidth="1"/>
    <col min="4610" max="4610" width="13.5703125" style="1" bestFit="1" customWidth="1"/>
    <col min="4611" max="4855" width="11.42578125" style="1"/>
    <col min="4856" max="4856" width="10.5703125" style="1" customWidth="1"/>
    <col min="4857" max="4857" width="48.5703125" style="1" customWidth="1"/>
    <col min="4858" max="4858" width="20.28515625" style="1" customWidth="1"/>
    <col min="4859" max="4859" width="17.7109375" style="1" customWidth="1"/>
    <col min="4860" max="4860" width="19.5703125" style="1" customWidth="1"/>
    <col min="4861" max="4861" width="16.28515625" style="1" customWidth="1"/>
    <col min="4862" max="4862" width="16.140625" style="1" customWidth="1"/>
    <col min="4863" max="4863" width="14" style="1" customWidth="1"/>
    <col min="4864" max="4864" width="14.42578125" style="1" bestFit="1" customWidth="1"/>
    <col min="4865" max="4865" width="14.7109375" style="1" bestFit="1" customWidth="1"/>
    <col min="4866" max="4866" width="13.5703125" style="1" bestFit="1" customWidth="1"/>
    <col min="4867" max="5111" width="11.42578125" style="1"/>
    <col min="5112" max="5112" width="10.5703125" style="1" customWidth="1"/>
    <col min="5113" max="5113" width="48.5703125" style="1" customWidth="1"/>
    <col min="5114" max="5114" width="20.28515625" style="1" customWidth="1"/>
    <col min="5115" max="5115" width="17.7109375" style="1" customWidth="1"/>
    <col min="5116" max="5116" width="19.5703125" style="1" customWidth="1"/>
    <col min="5117" max="5117" width="16.28515625" style="1" customWidth="1"/>
    <col min="5118" max="5118" width="16.140625" style="1" customWidth="1"/>
    <col min="5119" max="5119" width="14" style="1" customWidth="1"/>
    <col min="5120" max="5120" width="14.42578125" style="1" bestFit="1" customWidth="1"/>
    <col min="5121" max="5121" width="14.7109375" style="1" bestFit="1" customWidth="1"/>
    <col min="5122" max="5122" width="13.5703125" style="1" bestFit="1" customWidth="1"/>
    <col min="5123" max="5367" width="11.42578125" style="1"/>
    <col min="5368" max="5368" width="10.5703125" style="1" customWidth="1"/>
    <col min="5369" max="5369" width="48.5703125" style="1" customWidth="1"/>
    <col min="5370" max="5370" width="20.28515625" style="1" customWidth="1"/>
    <col min="5371" max="5371" width="17.7109375" style="1" customWidth="1"/>
    <col min="5372" max="5372" width="19.5703125" style="1" customWidth="1"/>
    <col min="5373" max="5373" width="16.28515625" style="1" customWidth="1"/>
    <col min="5374" max="5374" width="16.140625" style="1" customWidth="1"/>
    <col min="5375" max="5375" width="14" style="1" customWidth="1"/>
    <col min="5376" max="5376" width="14.42578125" style="1" bestFit="1" customWidth="1"/>
    <col min="5377" max="5377" width="14.7109375" style="1" bestFit="1" customWidth="1"/>
    <col min="5378" max="5378" width="13.5703125" style="1" bestFit="1" customWidth="1"/>
    <col min="5379" max="5623" width="11.42578125" style="1"/>
    <col min="5624" max="5624" width="10.5703125" style="1" customWidth="1"/>
    <col min="5625" max="5625" width="48.5703125" style="1" customWidth="1"/>
    <col min="5626" max="5626" width="20.28515625" style="1" customWidth="1"/>
    <col min="5627" max="5627" width="17.7109375" style="1" customWidth="1"/>
    <col min="5628" max="5628" width="19.5703125" style="1" customWidth="1"/>
    <col min="5629" max="5629" width="16.28515625" style="1" customWidth="1"/>
    <col min="5630" max="5630" width="16.140625" style="1" customWidth="1"/>
    <col min="5631" max="5631" width="14" style="1" customWidth="1"/>
    <col min="5632" max="5632" width="14.42578125" style="1" bestFit="1" customWidth="1"/>
    <col min="5633" max="5633" width="14.7109375" style="1" bestFit="1" customWidth="1"/>
    <col min="5634" max="5634" width="13.5703125" style="1" bestFit="1" customWidth="1"/>
    <col min="5635" max="5879" width="11.42578125" style="1"/>
    <col min="5880" max="5880" width="10.5703125" style="1" customWidth="1"/>
    <col min="5881" max="5881" width="48.5703125" style="1" customWidth="1"/>
    <col min="5882" max="5882" width="20.28515625" style="1" customWidth="1"/>
    <col min="5883" max="5883" width="17.7109375" style="1" customWidth="1"/>
    <col min="5884" max="5884" width="19.5703125" style="1" customWidth="1"/>
    <col min="5885" max="5885" width="16.28515625" style="1" customWidth="1"/>
    <col min="5886" max="5886" width="16.140625" style="1" customWidth="1"/>
    <col min="5887" max="5887" width="14" style="1" customWidth="1"/>
    <col min="5888" max="5888" width="14.42578125" style="1" bestFit="1" customWidth="1"/>
    <col min="5889" max="5889" width="14.7109375" style="1" bestFit="1" customWidth="1"/>
    <col min="5890" max="5890" width="13.5703125" style="1" bestFit="1" customWidth="1"/>
    <col min="5891" max="6135" width="11.42578125" style="1"/>
    <col min="6136" max="6136" width="10.5703125" style="1" customWidth="1"/>
    <col min="6137" max="6137" width="48.5703125" style="1" customWidth="1"/>
    <col min="6138" max="6138" width="20.28515625" style="1" customWidth="1"/>
    <col min="6139" max="6139" width="17.7109375" style="1" customWidth="1"/>
    <col min="6140" max="6140" width="19.5703125" style="1" customWidth="1"/>
    <col min="6141" max="6141" width="16.28515625" style="1" customWidth="1"/>
    <col min="6142" max="6142" width="16.140625" style="1" customWidth="1"/>
    <col min="6143" max="6143" width="14" style="1" customWidth="1"/>
    <col min="6144" max="6144" width="14.42578125" style="1" bestFit="1" customWidth="1"/>
    <col min="6145" max="6145" width="14.7109375" style="1" bestFit="1" customWidth="1"/>
    <col min="6146" max="6146" width="13.5703125" style="1" bestFit="1" customWidth="1"/>
    <col min="6147" max="6391" width="11.42578125" style="1"/>
    <col min="6392" max="6392" width="10.5703125" style="1" customWidth="1"/>
    <col min="6393" max="6393" width="48.5703125" style="1" customWidth="1"/>
    <col min="6394" max="6394" width="20.28515625" style="1" customWidth="1"/>
    <col min="6395" max="6395" width="17.7109375" style="1" customWidth="1"/>
    <col min="6396" max="6396" width="19.5703125" style="1" customWidth="1"/>
    <col min="6397" max="6397" width="16.28515625" style="1" customWidth="1"/>
    <col min="6398" max="6398" width="16.140625" style="1" customWidth="1"/>
    <col min="6399" max="6399" width="14" style="1" customWidth="1"/>
    <col min="6400" max="6400" width="14.42578125" style="1" bestFit="1" customWidth="1"/>
    <col min="6401" max="6401" width="14.7109375" style="1" bestFit="1" customWidth="1"/>
    <col min="6402" max="6402" width="13.5703125" style="1" bestFit="1" customWidth="1"/>
    <col min="6403" max="6647" width="11.42578125" style="1"/>
    <col min="6648" max="6648" width="10.5703125" style="1" customWidth="1"/>
    <col min="6649" max="6649" width="48.5703125" style="1" customWidth="1"/>
    <col min="6650" max="6650" width="20.28515625" style="1" customWidth="1"/>
    <col min="6651" max="6651" width="17.7109375" style="1" customWidth="1"/>
    <col min="6652" max="6652" width="19.5703125" style="1" customWidth="1"/>
    <col min="6653" max="6653" width="16.28515625" style="1" customWidth="1"/>
    <col min="6654" max="6654" width="16.140625" style="1" customWidth="1"/>
    <col min="6655" max="6655" width="14" style="1" customWidth="1"/>
    <col min="6656" max="6656" width="14.42578125" style="1" bestFit="1" customWidth="1"/>
    <col min="6657" max="6657" width="14.7109375" style="1" bestFit="1" customWidth="1"/>
    <col min="6658" max="6658" width="13.5703125" style="1" bestFit="1" customWidth="1"/>
    <col min="6659" max="6903" width="11.42578125" style="1"/>
    <col min="6904" max="6904" width="10.5703125" style="1" customWidth="1"/>
    <col min="6905" max="6905" width="48.5703125" style="1" customWidth="1"/>
    <col min="6906" max="6906" width="20.28515625" style="1" customWidth="1"/>
    <col min="6907" max="6907" width="17.7109375" style="1" customWidth="1"/>
    <col min="6908" max="6908" width="19.5703125" style="1" customWidth="1"/>
    <col min="6909" max="6909" width="16.28515625" style="1" customWidth="1"/>
    <col min="6910" max="6910" width="16.140625" style="1" customWidth="1"/>
    <col min="6911" max="6911" width="14" style="1" customWidth="1"/>
    <col min="6912" max="6912" width="14.42578125" style="1" bestFit="1" customWidth="1"/>
    <col min="6913" max="6913" width="14.7109375" style="1" bestFit="1" customWidth="1"/>
    <col min="6914" max="6914" width="13.5703125" style="1" bestFit="1" customWidth="1"/>
    <col min="6915" max="7159" width="11.42578125" style="1"/>
    <col min="7160" max="7160" width="10.5703125" style="1" customWidth="1"/>
    <col min="7161" max="7161" width="48.5703125" style="1" customWidth="1"/>
    <col min="7162" max="7162" width="20.28515625" style="1" customWidth="1"/>
    <col min="7163" max="7163" width="17.7109375" style="1" customWidth="1"/>
    <col min="7164" max="7164" width="19.5703125" style="1" customWidth="1"/>
    <col min="7165" max="7165" width="16.28515625" style="1" customWidth="1"/>
    <col min="7166" max="7166" width="16.140625" style="1" customWidth="1"/>
    <col min="7167" max="7167" width="14" style="1" customWidth="1"/>
    <col min="7168" max="7168" width="14.42578125" style="1" bestFit="1" customWidth="1"/>
    <col min="7169" max="7169" width="14.7109375" style="1" bestFit="1" customWidth="1"/>
    <col min="7170" max="7170" width="13.5703125" style="1" bestFit="1" customWidth="1"/>
    <col min="7171" max="7415" width="11.42578125" style="1"/>
    <col min="7416" max="7416" width="10.5703125" style="1" customWidth="1"/>
    <col min="7417" max="7417" width="48.5703125" style="1" customWidth="1"/>
    <col min="7418" max="7418" width="20.28515625" style="1" customWidth="1"/>
    <col min="7419" max="7419" width="17.7109375" style="1" customWidth="1"/>
    <col min="7420" max="7420" width="19.5703125" style="1" customWidth="1"/>
    <col min="7421" max="7421" width="16.28515625" style="1" customWidth="1"/>
    <col min="7422" max="7422" width="16.140625" style="1" customWidth="1"/>
    <col min="7423" max="7423" width="14" style="1" customWidth="1"/>
    <col min="7424" max="7424" width="14.42578125" style="1" bestFit="1" customWidth="1"/>
    <col min="7425" max="7425" width="14.7109375" style="1" bestFit="1" customWidth="1"/>
    <col min="7426" max="7426" width="13.5703125" style="1" bestFit="1" customWidth="1"/>
    <col min="7427" max="7671" width="11.42578125" style="1"/>
    <col min="7672" max="7672" width="10.5703125" style="1" customWidth="1"/>
    <col min="7673" max="7673" width="48.5703125" style="1" customWidth="1"/>
    <col min="7674" max="7674" width="20.28515625" style="1" customWidth="1"/>
    <col min="7675" max="7675" width="17.7109375" style="1" customWidth="1"/>
    <col min="7676" max="7676" width="19.5703125" style="1" customWidth="1"/>
    <col min="7677" max="7677" width="16.28515625" style="1" customWidth="1"/>
    <col min="7678" max="7678" width="16.140625" style="1" customWidth="1"/>
    <col min="7679" max="7679" width="14" style="1" customWidth="1"/>
    <col min="7680" max="7680" width="14.42578125" style="1" bestFit="1" customWidth="1"/>
    <col min="7681" max="7681" width="14.7109375" style="1" bestFit="1" customWidth="1"/>
    <col min="7682" max="7682" width="13.5703125" style="1" bestFit="1" customWidth="1"/>
    <col min="7683" max="7927" width="11.42578125" style="1"/>
    <col min="7928" max="7928" width="10.5703125" style="1" customWidth="1"/>
    <col min="7929" max="7929" width="48.5703125" style="1" customWidth="1"/>
    <col min="7930" max="7930" width="20.28515625" style="1" customWidth="1"/>
    <col min="7931" max="7931" width="17.7109375" style="1" customWidth="1"/>
    <col min="7932" max="7932" width="19.5703125" style="1" customWidth="1"/>
    <col min="7933" max="7933" width="16.28515625" style="1" customWidth="1"/>
    <col min="7934" max="7934" width="16.140625" style="1" customWidth="1"/>
    <col min="7935" max="7935" width="14" style="1" customWidth="1"/>
    <col min="7936" max="7936" width="14.42578125" style="1" bestFit="1" customWidth="1"/>
    <col min="7937" max="7937" width="14.7109375" style="1" bestFit="1" customWidth="1"/>
    <col min="7938" max="7938" width="13.5703125" style="1" bestFit="1" customWidth="1"/>
    <col min="7939" max="8183" width="11.42578125" style="1"/>
    <col min="8184" max="8184" width="10.5703125" style="1" customWidth="1"/>
    <col min="8185" max="8185" width="48.5703125" style="1" customWidth="1"/>
    <col min="8186" max="8186" width="20.28515625" style="1" customWidth="1"/>
    <col min="8187" max="8187" width="17.7109375" style="1" customWidth="1"/>
    <col min="8188" max="8188" width="19.5703125" style="1" customWidth="1"/>
    <col min="8189" max="8189" width="16.28515625" style="1" customWidth="1"/>
    <col min="8190" max="8190" width="16.140625" style="1" customWidth="1"/>
    <col min="8191" max="8191" width="14" style="1" customWidth="1"/>
    <col min="8192" max="8192" width="14.42578125" style="1" bestFit="1" customWidth="1"/>
    <col min="8193" max="8193" width="14.7109375" style="1" bestFit="1" customWidth="1"/>
    <col min="8194" max="8194" width="13.5703125" style="1" bestFit="1" customWidth="1"/>
    <col min="8195" max="8439" width="11.42578125" style="1"/>
    <col min="8440" max="8440" width="10.5703125" style="1" customWidth="1"/>
    <col min="8441" max="8441" width="48.5703125" style="1" customWidth="1"/>
    <col min="8442" max="8442" width="20.28515625" style="1" customWidth="1"/>
    <col min="8443" max="8443" width="17.7109375" style="1" customWidth="1"/>
    <col min="8444" max="8444" width="19.5703125" style="1" customWidth="1"/>
    <col min="8445" max="8445" width="16.28515625" style="1" customWidth="1"/>
    <col min="8446" max="8446" width="16.140625" style="1" customWidth="1"/>
    <col min="8447" max="8447" width="14" style="1" customWidth="1"/>
    <col min="8448" max="8448" width="14.42578125" style="1" bestFit="1" customWidth="1"/>
    <col min="8449" max="8449" width="14.7109375" style="1" bestFit="1" customWidth="1"/>
    <col min="8450" max="8450" width="13.5703125" style="1" bestFit="1" customWidth="1"/>
    <col min="8451" max="8695" width="11.42578125" style="1"/>
    <col min="8696" max="8696" width="10.5703125" style="1" customWidth="1"/>
    <col min="8697" max="8697" width="48.5703125" style="1" customWidth="1"/>
    <col min="8698" max="8698" width="20.28515625" style="1" customWidth="1"/>
    <col min="8699" max="8699" width="17.7109375" style="1" customWidth="1"/>
    <col min="8700" max="8700" width="19.5703125" style="1" customWidth="1"/>
    <col min="8701" max="8701" width="16.28515625" style="1" customWidth="1"/>
    <col min="8702" max="8702" width="16.140625" style="1" customWidth="1"/>
    <col min="8703" max="8703" width="14" style="1" customWidth="1"/>
    <col min="8704" max="8704" width="14.42578125" style="1" bestFit="1" customWidth="1"/>
    <col min="8705" max="8705" width="14.7109375" style="1" bestFit="1" customWidth="1"/>
    <col min="8706" max="8706" width="13.5703125" style="1" bestFit="1" customWidth="1"/>
    <col min="8707" max="8951" width="11.42578125" style="1"/>
    <col min="8952" max="8952" width="10.5703125" style="1" customWidth="1"/>
    <col min="8953" max="8953" width="48.5703125" style="1" customWidth="1"/>
    <col min="8954" max="8954" width="20.28515625" style="1" customWidth="1"/>
    <col min="8955" max="8955" width="17.7109375" style="1" customWidth="1"/>
    <col min="8956" max="8956" width="19.5703125" style="1" customWidth="1"/>
    <col min="8957" max="8957" width="16.28515625" style="1" customWidth="1"/>
    <col min="8958" max="8958" width="16.140625" style="1" customWidth="1"/>
    <col min="8959" max="8959" width="14" style="1" customWidth="1"/>
    <col min="8960" max="8960" width="14.42578125" style="1" bestFit="1" customWidth="1"/>
    <col min="8961" max="8961" width="14.7109375" style="1" bestFit="1" customWidth="1"/>
    <col min="8962" max="8962" width="13.5703125" style="1" bestFit="1" customWidth="1"/>
    <col min="8963" max="9207" width="11.42578125" style="1"/>
    <col min="9208" max="9208" width="10.5703125" style="1" customWidth="1"/>
    <col min="9209" max="9209" width="48.5703125" style="1" customWidth="1"/>
    <col min="9210" max="9210" width="20.28515625" style="1" customWidth="1"/>
    <col min="9211" max="9211" width="17.7109375" style="1" customWidth="1"/>
    <col min="9212" max="9212" width="19.5703125" style="1" customWidth="1"/>
    <col min="9213" max="9213" width="16.28515625" style="1" customWidth="1"/>
    <col min="9214" max="9214" width="16.140625" style="1" customWidth="1"/>
    <col min="9215" max="9215" width="14" style="1" customWidth="1"/>
    <col min="9216" max="9216" width="14.42578125" style="1" bestFit="1" customWidth="1"/>
    <col min="9217" max="9217" width="14.7109375" style="1" bestFit="1" customWidth="1"/>
    <col min="9218" max="9218" width="13.5703125" style="1" bestFit="1" customWidth="1"/>
    <col min="9219" max="9463" width="11.42578125" style="1"/>
    <col min="9464" max="9464" width="10.5703125" style="1" customWidth="1"/>
    <col min="9465" max="9465" width="48.5703125" style="1" customWidth="1"/>
    <col min="9466" max="9466" width="20.28515625" style="1" customWidth="1"/>
    <col min="9467" max="9467" width="17.7109375" style="1" customWidth="1"/>
    <col min="9468" max="9468" width="19.5703125" style="1" customWidth="1"/>
    <col min="9469" max="9469" width="16.28515625" style="1" customWidth="1"/>
    <col min="9470" max="9470" width="16.140625" style="1" customWidth="1"/>
    <col min="9471" max="9471" width="14" style="1" customWidth="1"/>
    <col min="9472" max="9472" width="14.42578125" style="1" bestFit="1" customWidth="1"/>
    <col min="9473" max="9473" width="14.7109375" style="1" bestFit="1" customWidth="1"/>
    <col min="9474" max="9474" width="13.5703125" style="1" bestFit="1" customWidth="1"/>
    <col min="9475" max="9719" width="11.42578125" style="1"/>
    <col min="9720" max="9720" width="10.5703125" style="1" customWidth="1"/>
    <col min="9721" max="9721" width="48.5703125" style="1" customWidth="1"/>
    <col min="9722" max="9722" width="20.28515625" style="1" customWidth="1"/>
    <col min="9723" max="9723" width="17.7109375" style="1" customWidth="1"/>
    <col min="9724" max="9724" width="19.5703125" style="1" customWidth="1"/>
    <col min="9725" max="9725" width="16.28515625" style="1" customWidth="1"/>
    <col min="9726" max="9726" width="16.140625" style="1" customWidth="1"/>
    <col min="9727" max="9727" width="14" style="1" customWidth="1"/>
    <col min="9728" max="9728" width="14.42578125" style="1" bestFit="1" customWidth="1"/>
    <col min="9729" max="9729" width="14.7109375" style="1" bestFit="1" customWidth="1"/>
    <col min="9730" max="9730" width="13.5703125" style="1" bestFit="1" customWidth="1"/>
    <col min="9731" max="9975" width="11.42578125" style="1"/>
    <col min="9976" max="9976" width="10.5703125" style="1" customWidth="1"/>
    <col min="9977" max="9977" width="48.5703125" style="1" customWidth="1"/>
    <col min="9978" max="9978" width="20.28515625" style="1" customWidth="1"/>
    <col min="9979" max="9979" width="17.7109375" style="1" customWidth="1"/>
    <col min="9980" max="9980" width="19.5703125" style="1" customWidth="1"/>
    <col min="9981" max="9981" width="16.28515625" style="1" customWidth="1"/>
    <col min="9982" max="9982" width="16.140625" style="1" customWidth="1"/>
    <col min="9983" max="9983" width="14" style="1" customWidth="1"/>
    <col min="9984" max="9984" width="14.42578125" style="1" bestFit="1" customWidth="1"/>
    <col min="9985" max="9985" width="14.7109375" style="1" bestFit="1" customWidth="1"/>
    <col min="9986" max="9986" width="13.5703125" style="1" bestFit="1" customWidth="1"/>
    <col min="9987" max="10231" width="11.42578125" style="1"/>
    <col min="10232" max="10232" width="10.5703125" style="1" customWidth="1"/>
    <col min="10233" max="10233" width="48.5703125" style="1" customWidth="1"/>
    <col min="10234" max="10234" width="20.28515625" style="1" customWidth="1"/>
    <col min="10235" max="10235" width="17.7109375" style="1" customWidth="1"/>
    <col min="10236" max="10236" width="19.5703125" style="1" customWidth="1"/>
    <col min="10237" max="10237" width="16.28515625" style="1" customWidth="1"/>
    <col min="10238" max="10238" width="16.140625" style="1" customWidth="1"/>
    <col min="10239" max="10239" width="14" style="1" customWidth="1"/>
    <col min="10240" max="10240" width="14.42578125" style="1" bestFit="1" customWidth="1"/>
    <col min="10241" max="10241" width="14.7109375" style="1" bestFit="1" customWidth="1"/>
    <col min="10242" max="10242" width="13.5703125" style="1" bestFit="1" customWidth="1"/>
    <col min="10243" max="10487" width="11.42578125" style="1"/>
    <col min="10488" max="10488" width="10.5703125" style="1" customWidth="1"/>
    <col min="10489" max="10489" width="48.5703125" style="1" customWidth="1"/>
    <col min="10490" max="10490" width="20.28515625" style="1" customWidth="1"/>
    <col min="10491" max="10491" width="17.7109375" style="1" customWidth="1"/>
    <col min="10492" max="10492" width="19.5703125" style="1" customWidth="1"/>
    <col min="10493" max="10493" width="16.28515625" style="1" customWidth="1"/>
    <col min="10494" max="10494" width="16.140625" style="1" customWidth="1"/>
    <col min="10495" max="10495" width="14" style="1" customWidth="1"/>
    <col min="10496" max="10496" width="14.42578125" style="1" bestFit="1" customWidth="1"/>
    <col min="10497" max="10497" width="14.7109375" style="1" bestFit="1" customWidth="1"/>
    <col min="10498" max="10498" width="13.5703125" style="1" bestFit="1" customWidth="1"/>
    <col min="10499" max="10743" width="11.42578125" style="1"/>
    <col min="10744" max="10744" width="10.5703125" style="1" customWidth="1"/>
    <col min="10745" max="10745" width="48.5703125" style="1" customWidth="1"/>
    <col min="10746" max="10746" width="20.28515625" style="1" customWidth="1"/>
    <col min="10747" max="10747" width="17.7109375" style="1" customWidth="1"/>
    <col min="10748" max="10748" width="19.5703125" style="1" customWidth="1"/>
    <col min="10749" max="10749" width="16.28515625" style="1" customWidth="1"/>
    <col min="10750" max="10750" width="16.140625" style="1" customWidth="1"/>
    <col min="10751" max="10751" width="14" style="1" customWidth="1"/>
    <col min="10752" max="10752" width="14.42578125" style="1" bestFit="1" customWidth="1"/>
    <col min="10753" max="10753" width="14.7109375" style="1" bestFit="1" customWidth="1"/>
    <col min="10754" max="10754" width="13.5703125" style="1" bestFit="1" customWidth="1"/>
    <col min="10755" max="10999" width="11.42578125" style="1"/>
    <col min="11000" max="11000" width="10.5703125" style="1" customWidth="1"/>
    <col min="11001" max="11001" width="48.5703125" style="1" customWidth="1"/>
    <col min="11002" max="11002" width="20.28515625" style="1" customWidth="1"/>
    <col min="11003" max="11003" width="17.7109375" style="1" customWidth="1"/>
    <col min="11004" max="11004" width="19.5703125" style="1" customWidth="1"/>
    <col min="11005" max="11005" width="16.28515625" style="1" customWidth="1"/>
    <col min="11006" max="11006" width="16.140625" style="1" customWidth="1"/>
    <col min="11007" max="11007" width="14" style="1" customWidth="1"/>
    <col min="11008" max="11008" width="14.42578125" style="1" bestFit="1" customWidth="1"/>
    <col min="11009" max="11009" width="14.7109375" style="1" bestFit="1" customWidth="1"/>
    <col min="11010" max="11010" width="13.5703125" style="1" bestFit="1" customWidth="1"/>
    <col min="11011" max="11255" width="11.42578125" style="1"/>
    <col min="11256" max="11256" width="10.5703125" style="1" customWidth="1"/>
    <col min="11257" max="11257" width="48.5703125" style="1" customWidth="1"/>
    <col min="11258" max="11258" width="20.28515625" style="1" customWidth="1"/>
    <col min="11259" max="11259" width="17.7109375" style="1" customWidth="1"/>
    <col min="11260" max="11260" width="19.5703125" style="1" customWidth="1"/>
    <col min="11261" max="11261" width="16.28515625" style="1" customWidth="1"/>
    <col min="11262" max="11262" width="16.140625" style="1" customWidth="1"/>
    <col min="11263" max="11263" width="14" style="1" customWidth="1"/>
    <col min="11264" max="11264" width="14.42578125" style="1" bestFit="1" customWidth="1"/>
    <col min="11265" max="11265" width="14.7109375" style="1" bestFit="1" customWidth="1"/>
    <col min="11266" max="11266" width="13.5703125" style="1" bestFit="1" customWidth="1"/>
    <col min="11267" max="11511" width="11.42578125" style="1"/>
    <col min="11512" max="11512" width="10.5703125" style="1" customWidth="1"/>
    <col min="11513" max="11513" width="48.5703125" style="1" customWidth="1"/>
    <col min="11514" max="11514" width="20.28515625" style="1" customWidth="1"/>
    <col min="11515" max="11515" width="17.7109375" style="1" customWidth="1"/>
    <col min="11516" max="11516" width="19.5703125" style="1" customWidth="1"/>
    <col min="11517" max="11517" width="16.28515625" style="1" customWidth="1"/>
    <col min="11518" max="11518" width="16.140625" style="1" customWidth="1"/>
    <col min="11519" max="11519" width="14" style="1" customWidth="1"/>
    <col min="11520" max="11520" width="14.42578125" style="1" bestFit="1" customWidth="1"/>
    <col min="11521" max="11521" width="14.7109375" style="1" bestFit="1" customWidth="1"/>
    <col min="11522" max="11522" width="13.5703125" style="1" bestFit="1" customWidth="1"/>
    <col min="11523" max="11767" width="11.42578125" style="1"/>
    <col min="11768" max="11768" width="10.5703125" style="1" customWidth="1"/>
    <col min="11769" max="11769" width="48.5703125" style="1" customWidth="1"/>
    <col min="11770" max="11770" width="20.28515625" style="1" customWidth="1"/>
    <col min="11771" max="11771" width="17.7109375" style="1" customWidth="1"/>
    <col min="11772" max="11772" width="19.5703125" style="1" customWidth="1"/>
    <col min="11773" max="11773" width="16.28515625" style="1" customWidth="1"/>
    <col min="11774" max="11774" width="16.140625" style="1" customWidth="1"/>
    <col min="11775" max="11775" width="14" style="1" customWidth="1"/>
    <col min="11776" max="11776" width="14.42578125" style="1" bestFit="1" customWidth="1"/>
    <col min="11777" max="11777" width="14.7109375" style="1" bestFit="1" customWidth="1"/>
    <col min="11778" max="11778" width="13.5703125" style="1" bestFit="1" customWidth="1"/>
    <col min="11779" max="12023" width="11.42578125" style="1"/>
    <col min="12024" max="12024" width="10.5703125" style="1" customWidth="1"/>
    <col min="12025" max="12025" width="48.5703125" style="1" customWidth="1"/>
    <col min="12026" max="12026" width="20.28515625" style="1" customWidth="1"/>
    <col min="12027" max="12027" width="17.7109375" style="1" customWidth="1"/>
    <col min="12028" max="12028" width="19.5703125" style="1" customWidth="1"/>
    <col min="12029" max="12029" width="16.28515625" style="1" customWidth="1"/>
    <col min="12030" max="12030" width="16.140625" style="1" customWidth="1"/>
    <col min="12031" max="12031" width="14" style="1" customWidth="1"/>
    <col min="12032" max="12032" width="14.42578125" style="1" bestFit="1" customWidth="1"/>
    <col min="12033" max="12033" width="14.7109375" style="1" bestFit="1" customWidth="1"/>
    <col min="12034" max="12034" width="13.5703125" style="1" bestFit="1" customWidth="1"/>
    <col min="12035" max="12279" width="11.42578125" style="1"/>
    <col min="12280" max="12280" width="10.5703125" style="1" customWidth="1"/>
    <col min="12281" max="12281" width="48.5703125" style="1" customWidth="1"/>
    <col min="12282" max="12282" width="20.28515625" style="1" customWidth="1"/>
    <col min="12283" max="12283" width="17.7109375" style="1" customWidth="1"/>
    <col min="12284" max="12284" width="19.5703125" style="1" customWidth="1"/>
    <col min="12285" max="12285" width="16.28515625" style="1" customWidth="1"/>
    <col min="12286" max="12286" width="16.140625" style="1" customWidth="1"/>
    <col min="12287" max="12287" width="14" style="1" customWidth="1"/>
    <col min="12288" max="12288" width="14.42578125" style="1" bestFit="1" customWidth="1"/>
    <col min="12289" max="12289" width="14.7109375" style="1" bestFit="1" customWidth="1"/>
    <col min="12290" max="12290" width="13.5703125" style="1" bestFit="1" customWidth="1"/>
    <col min="12291" max="12535" width="11.42578125" style="1"/>
    <col min="12536" max="12536" width="10.5703125" style="1" customWidth="1"/>
    <col min="12537" max="12537" width="48.5703125" style="1" customWidth="1"/>
    <col min="12538" max="12538" width="20.28515625" style="1" customWidth="1"/>
    <col min="12539" max="12539" width="17.7109375" style="1" customWidth="1"/>
    <col min="12540" max="12540" width="19.5703125" style="1" customWidth="1"/>
    <col min="12541" max="12541" width="16.28515625" style="1" customWidth="1"/>
    <col min="12542" max="12542" width="16.140625" style="1" customWidth="1"/>
    <col min="12543" max="12543" width="14" style="1" customWidth="1"/>
    <col min="12544" max="12544" width="14.42578125" style="1" bestFit="1" customWidth="1"/>
    <col min="12545" max="12545" width="14.7109375" style="1" bestFit="1" customWidth="1"/>
    <col min="12546" max="12546" width="13.5703125" style="1" bestFit="1" customWidth="1"/>
    <col min="12547" max="12791" width="11.42578125" style="1"/>
    <col min="12792" max="12792" width="10.5703125" style="1" customWidth="1"/>
    <col min="12793" max="12793" width="48.5703125" style="1" customWidth="1"/>
    <col min="12794" max="12794" width="20.28515625" style="1" customWidth="1"/>
    <col min="12795" max="12795" width="17.7109375" style="1" customWidth="1"/>
    <col min="12796" max="12796" width="19.5703125" style="1" customWidth="1"/>
    <col min="12797" max="12797" width="16.28515625" style="1" customWidth="1"/>
    <col min="12798" max="12798" width="16.140625" style="1" customWidth="1"/>
    <col min="12799" max="12799" width="14" style="1" customWidth="1"/>
    <col min="12800" max="12800" width="14.42578125" style="1" bestFit="1" customWidth="1"/>
    <col min="12801" max="12801" width="14.7109375" style="1" bestFit="1" customWidth="1"/>
    <col min="12802" max="12802" width="13.5703125" style="1" bestFit="1" customWidth="1"/>
    <col min="12803" max="13047" width="11.42578125" style="1"/>
    <col min="13048" max="13048" width="10.5703125" style="1" customWidth="1"/>
    <col min="13049" max="13049" width="48.5703125" style="1" customWidth="1"/>
    <col min="13050" max="13050" width="20.28515625" style="1" customWidth="1"/>
    <col min="13051" max="13051" width="17.7109375" style="1" customWidth="1"/>
    <col min="13052" max="13052" width="19.5703125" style="1" customWidth="1"/>
    <col min="13053" max="13053" width="16.28515625" style="1" customWidth="1"/>
    <col min="13054" max="13054" width="16.140625" style="1" customWidth="1"/>
    <col min="13055" max="13055" width="14" style="1" customWidth="1"/>
    <col min="13056" max="13056" width="14.42578125" style="1" bestFit="1" customWidth="1"/>
    <col min="13057" max="13057" width="14.7109375" style="1" bestFit="1" customWidth="1"/>
    <col min="13058" max="13058" width="13.5703125" style="1" bestFit="1" customWidth="1"/>
    <col min="13059" max="13303" width="11.42578125" style="1"/>
    <col min="13304" max="13304" width="10.5703125" style="1" customWidth="1"/>
    <col min="13305" max="13305" width="48.5703125" style="1" customWidth="1"/>
    <col min="13306" max="13306" width="20.28515625" style="1" customWidth="1"/>
    <col min="13307" max="13307" width="17.7109375" style="1" customWidth="1"/>
    <col min="13308" max="13308" width="19.5703125" style="1" customWidth="1"/>
    <col min="13309" max="13309" width="16.28515625" style="1" customWidth="1"/>
    <col min="13310" max="13310" width="16.140625" style="1" customWidth="1"/>
    <col min="13311" max="13311" width="14" style="1" customWidth="1"/>
    <col min="13312" max="13312" width="14.42578125" style="1" bestFit="1" customWidth="1"/>
    <col min="13313" max="13313" width="14.7109375" style="1" bestFit="1" customWidth="1"/>
    <col min="13314" max="13314" width="13.5703125" style="1" bestFit="1" customWidth="1"/>
    <col min="13315" max="13559" width="11.42578125" style="1"/>
    <col min="13560" max="13560" width="10.5703125" style="1" customWidth="1"/>
    <col min="13561" max="13561" width="48.5703125" style="1" customWidth="1"/>
    <col min="13562" max="13562" width="20.28515625" style="1" customWidth="1"/>
    <col min="13563" max="13563" width="17.7109375" style="1" customWidth="1"/>
    <col min="13564" max="13564" width="19.5703125" style="1" customWidth="1"/>
    <col min="13565" max="13565" width="16.28515625" style="1" customWidth="1"/>
    <col min="13566" max="13566" width="16.140625" style="1" customWidth="1"/>
    <col min="13567" max="13567" width="14" style="1" customWidth="1"/>
    <col min="13568" max="13568" width="14.42578125" style="1" bestFit="1" customWidth="1"/>
    <col min="13569" max="13569" width="14.7109375" style="1" bestFit="1" customWidth="1"/>
    <col min="13570" max="13570" width="13.5703125" style="1" bestFit="1" customWidth="1"/>
    <col min="13571" max="13815" width="11.42578125" style="1"/>
    <col min="13816" max="13816" width="10.5703125" style="1" customWidth="1"/>
    <col min="13817" max="13817" width="48.5703125" style="1" customWidth="1"/>
    <col min="13818" max="13818" width="20.28515625" style="1" customWidth="1"/>
    <col min="13819" max="13819" width="17.7109375" style="1" customWidth="1"/>
    <col min="13820" max="13820" width="19.5703125" style="1" customWidth="1"/>
    <col min="13821" max="13821" width="16.28515625" style="1" customWidth="1"/>
    <col min="13822" max="13822" width="16.140625" style="1" customWidth="1"/>
    <col min="13823" max="13823" width="14" style="1" customWidth="1"/>
    <col min="13824" max="13824" width="14.42578125" style="1" bestFit="1" customWidth="1"/>
    <col min="13825" max="13825" width="14.7109375" style="1" bestFit="1" customWidth="1"/>
    <col min="13826" max="13826" width="13.5703125" style="1" bestFit="1" customWidth="1"/>
    <col min="13827" max="14071" width="11.42578125" style="1"/>
    <col min="14072" max="14072" width="10.5703125" style="1" customWidth="1"/>
    <col min="14073" max="14073" width="48.5703125" style="1" customWidth="1"/>
    <col min="14074" max="14074" width="20.28515625" style="1" customWidth="1"/>
    <col min="14075" max="14075" width="17.7109375" style="1" customWidth="1"/>
    <col min="14076" max="14076" width="19.5703125" style="1" customWidth="1"/>
    <col min="14077" max="14077" width="16.28515625" style="1" customWidth="1"/>
    <col min="14078" max="14078" width="16.140625" style="1" customWidth="1"/>
    <col min="14079" max="14079" width="14" style="1" customWidth="1"/>
    <col min="14080" max="14080" width="14.42578125" style="1" bestFit="1" customWidth="1"/>
    <col min="14081" max="14081" width="14.7109375" style="1" bestFit="1" customWidth="1"/>
    <col min="14082" max="14082" width="13.5703125" style="1" bestFit="1" customWidth="1"/>
    <col min="14083" max="14327" width="11.42578125" style="1"/>
    <col min="14328" max="14328" width="10.5703125" style="1" customWidth="1"/>
    <col min="14329" max="14329" width="48.5703125" style="1" customWidth="1"/>
    <col min="14330" max="14330" width="20.28515625" style="1" customWidth="1"/>
    <col min="14331" max="14331" width="17.7109375" style="1" customWidth="1"/>
    <col min="14332" max="14332" width="19.5703125" style="1" customWidth="1"/>
    <col min="14333" max="14333" width="16.28515625" style="1" customWidth="1"/>
    <col min="14334" max="14334" width="16.140625" style="1" customWidth="1"/>
    <col min="14335" max="14335" width="14" style="1" customWidth="1"/>
    <col min="14336" max="14336" width="14.42578125" style="1" bestFit="1" customWidth="1"/>
    <col min="14337" max="14337" width="14.7109375" style="1" bestFit="1" customWidth="1"/>
    <col min="14338" max="14338" width="13.5703125" style="1" bestFit="1" customWidth="1"/>
    <col min="14339" max="14583" width="11.42578125" style="1"/>
    <col min="14584" max="14584" width="10.5703125" style="1" customWidth="1"/>
    <col min="14585" max="14585" width="48.5703125" style="1" customWidth="1"/>
    <col min="14586" max="14586" width="20.28515625" style="1" customWidth="1"/>
    <col min="14587" max="14587" width="17.7109375" style="1" customWidth="1"/>
    <col min="14588" max="14588" width="19.5703125" style="1" customWidth="1"/>
    <col min="14589" max="14589" width="16.28515625" style="1" customWidth="1"/>
    <col min="14590" max="14590" width="16.140625" style="1" customWidth="1"/>
    <col min="14591" max="14591" width="14" style="1" customWidth="1"/>
    <col min="14592" max="14592" width="14.42578125" style="1" bestFit="1" customWidth="1"/>
    <col min="14593" max="14593" width="14.7109375" style="1" bestFit="1" customWidth="1"/>
    <col min="14594" max="14594" width="13.5703125" style="1" bestFit="1" customWidth="1"/>
    <col min="14595" max="14839" width="11.42578125" style="1"/>
    <col min="14840" max="14840" width="10.5703125" style="1" customWidth="1"/>
    <col min="14841" max="14841" width="48.5703125" style="1" customWidth="1"/>
    <col min="14842" max="14842" width="20.28515625" style="1" customWidth="1"/>
    <col min="14843" max="14843" width="17.7109375" style="1" customWidth="1"/>
    <col min="14844" max="14844" width="19.5703125" style="1" customWidth="1"/>
    <col min="14845" max="14845" width="16.28515625" style="1" customWidth="1"/>
    <col min="14846" max="14846" width="16.140625" style="1" customWidth="1"/>
    <col min="14847" max="14847" width="14" style="1" customWidth="1"/>
    <col min="14848" max="14848" width="14.42578125" style="1" bestFit="1" customWidth="1"/>
    <col min="14849" max="14849" width="14.7109375" style="1" bestFit="1" customWidth="1"/>
    <col min="14850" max="14850" width="13.5703125" style="1" bestFit="1" customWidth="1"/>
    <col min="14851" max="15095" width="11.42578125" style="1"/>
    <col min="15096" max="15096" width="10.5703125" style="1" customWidth="1"/>
    <col min="15097" max="15097" width="48.5703125" style="1" customWidth="1"/>
    <col min="15098" max="15098" width="20.28515625" style="1" customWidth="1"/>
    <col min="15099" max="15099" width="17.7109375" style="1" customWidth="1"/>
    <col min="15100" max="15100" width="19.5703125" style="1" customWidth="1"/>
    <col min="15101" max="15101" width="16.28515625" style="1" customWidth="1"/>
    <col min="15102" max="15102" width="16.140625" style="1" customWidth="1"/>
    <col min="15103" max="15103" width="14" style="1" customWidth="1"/>
    <col min="15104" max="15104" width="14.42578125" style="1" bestFit="1" customWidth="1"/>
    <col min="15105" max="15105" width="14.7109375" style="1" bestFit="1" customWidth="1"/>
    <col min="15106" max="15106" width="13.5703125" style="1" bestFit="1" customWidth="1"/>
    <col min="15107" max="15351" width="11.42578125" style="1"/>
    <col min="15352" max="15352" width="10.5703125" style="1" customWidth="1"/>
    <col min="15353" max="15353" width="48.5703125" style="1" customWidth="1"/>
    <col min="15354" max="15354" width="20.28515625" style="1" customWidth="1"/>
    <col min="15355" max="15355" width="17.7109375" style="1" customWidth="1"/>
    <col min="15356" max="15356" width="19.5703125" style="1" customWidth="1"/>
    <col min="15357" max="15357" width="16.28515625" style="1" customWidth="1"/>
    <col min="15358" max="15358" width="16.140625" style="1" customWidth="1"/>
    <col min="15359" max="15359" width="14" style="1" customWidth="1"/>
    <col min="15360" max="15360" width="14.42578125" style="1" bestFit="1" customWidth="1"/>
    <col min="15361" max="15361" width="14.7109375" style="1" bestFit="1" customWidth="1"/>
    <col min="15362" max="15362" width="13.5703125" style="1" bestFit="1" customWidth="1"/>
    <col min="15363" max="15607" width="11.42578125" style="1"/>
    <col min="15608" max="15608" width="10.5703125" style="1" customWidth="1"/>
    <col min="15609" max="15609" width="48.5703125" style="1" customWidth="1"/>
    <col min="15610" max="15610" width="20.28515625" style="1" customWidth="1"/>
    <col min="15611" max="15611" width="17.7109375" style="1" customWidth="1"/>
    <col min="15612" max="15612" width="19.5703125" style="1" customWidth="1"/>
    <col min="15613" max="15613" width="16.28515625" style="1" customWidth="1"/>
    <col min="15614" max="15614" width="16.140625" style="1" customWidth="1"/>
    <col min="15615" max="15615" width="14" style="1" customWidth="1"/>
    <col min="15616" max="15616" width="14.42578125" style="1" bestFit="1" customWidth="1"/>
    <col min="15617" max="15617" width="14.7109375" style="1" bestFit="1" customWidth="1"/>
    <col min="15618" max="15618" width="13.5703125" style="1" bestFit="1" customWidth="1"/>
    <col min="15619" max="15863" width="11.42578125" style="1"/>
    <col min="15864" max="15864" width="10.5703125" style="1" customWidth="1"/>
    <col min="15865" max="15865" width="48.5703125" style="1" customWidth="1"/>
    <col min="15866" max="15866" width="20.28515625" style="1" customWidth="1"/>
    <col min="15867" max="15867" width="17.7109375" style="1" customWidth="1"/>
    <col min="15868" max="15868" width="19.5703125" style="1" customWidth="1"/>
    <col min="15869" max="15869" width="16.28515625" style="1" customWidth="1"/>
    <col min="15870" max="15870" width="16.140625" style="1" customWidth="1"/>
    <col min="15871" max="15871" width="14" style="1" customWidth="1"/>
    <col min="15872" max="15872" width="14.42578125" style="1" bestFit="1" customWidth="1"/>
    <col min="15873" max="15873" width="14.7109375" style="1" bestFit="1" customWidth="1"/>
    <col min="15874" max="15874" width="13.5703125" style="1" bestFit="1" customWidth="1"/>
    <col min="15875" max="16119" width="11.42578125" style="1"/>
    <col min="16120" max="16120" width="10.5703125" style="1" customWidth="1"/>
    <col min="16121" max="16121" width="48.5703125" style="1" customWidth="1"/>
    <col min="16122" max="16122" width="20.28515625" style="1" customWidth="1"/>
    <col min="16123" max="16123" width="17.7109375" style="1" customWidth="1"/>
    <col min="16124" max="16124" width="19.5703125" style="1" customWidth="1"/>
    <col min="16125" max="16125" width="16.28515625" style="1" customWidth="1"/>
    <col min="16126" max="16126" width="16.140625" style="1" customWidth="1"/>
    <col min="16127" max="16127" width="14" style="1" customWidth="1"/>
    <col min="16128" max="16128" width="14.42578125" style="1" bestFit="1" customWidth="1"/>
    <col min="16129" max="16129" width="14.7109375" style="1" bestFit="1" customWidth="1"/>
    <col min="16130" max="16130" width="13.5703125" style="1" bestFit="1" customWidth="1"/>
    <col min="16131" max="16384" width="11.42578125" style="1"/>
  </cols>
  <sheetData>
    <row r="2" spans="1:3" ht="15.75">
      <c r="A2" s="72" t="s">
        <v>0</v>
      </c>
      <c r="B2" s="72"/>
      <c r="C2" s="73"/>
    </row>
    <row r="3" spans="1:3" ht="15.75">
      <c r="A3" s="72" t="s">
        <v>26</v>
      </c>
      <c r="B3" s="72"/>
      <c r="C3" s="73"/>
    </row>
    <row r="4" spans="1:3" ht="15.75">
      <c r="A4" s="72" t="s">
        <v>27</v>
      </c>
      <c r="B4" s="72"/>
      <c r="C4" s="73"/>
    </row>
    <row r="5" spans="1:3" ht="13.5" thickBot="1">
      <c r="C5" s="2"/>
    </row>
    <row r="6" spans="1:3" ht="13.5" thickBot="1">
      <c r="A6" s="3" t="s">
        <v>5</v>
      </c>
      <c r="B6" s="3" t="s">
        <v>6</v>
      </c>
      <c r="C6" s="3" t="s">
        <v>28</v>
      </c>
    </row>
    <row r="7" spans="1:3" hidden="1">
      <c r="A7" s="4"/>
      <c r="B7" s="5"/>
      <c r="C7" s="6"/>
    </row>
    <row r="8" spans="1:3">
      <c r="A8" s="7" t="s">
        <v>10</v>
      </c>
      <c r="B8" s="8" t="s">
        <v>11</v>
      </c>
      <c r="C8" s="9">
        <f>+C10+C48+C131+C181+C211+C262+C270</f>
        <v>16777648725.459999</v>
      </c>
    </row>
    <row r="9" spans="1:3" hidden="1">
      <c r="A9" s="10"/>
      <c r="B9" s="11"/>
      <c r="C9" s="11"/>
    </row>
    <row r="10" spans="1:3">
      <c r="A10" s="7" t="s">
        <v>12</v>
      </c>
      <c r="B10" s="8" t="s">
        <v>13</v>
      </c>
      <c r="C10" s="9">
        <f>+C12+C19+C27+C35+C43</f>
        <v>2130335193.7199998</v>
      </c>
    </row>
    <row r="11" spans="1:3" hidden="1">
      <c r="A11" s="7"/>
      <c r="B11" s="9"/>
      <c r="C11" s="9"/>
    </row>
    <row r="12" spans="1:3">
      <c r="A12" s="7" t="s">
        <v>29</v>
      </c>
      <c r="B12" s="8" t="s">
        <v>30</v>
      </c>
      <c r="C12" s="9">
        <f>+SUM(C14:C17)</f>
        <v>1004672832</v>
      </c>
    </row>
    <row r="13" spans="1:3" ht="3" hidden="1" customHeight="1">
      <c r="A13" s="7"/>
      <c r="B13" s="8"/>
      <c r="C13" s="11"/>
    </row>
    <row r="14" spans="1:3" ht="18" customHeight="1">
      <c r="A14" s="12" t="s">
        <v>31</v>
      </c>
      <c r="B14" s="13" t="s">
        <v>32</v>
      </c>
      <c r="C14" s="11">
        <f>+'[4]Prog. 1 Gestión Ad.Fin.'!C14+'[4]Prog.2 Desarrollo Port. '!C14</f>
        <v>997380732</v>
      </c>
    </row>
    <row r="15" spans="1:3" ht="13.35" hidden="1" customHeight="1">
      <c r="A15" s="12" t="s">
        <v>33</v>
      </c>
      <c r="B15" s="13" t="s">
        <v>34</v>
      </c>
      <c r="C15" s="11">
        <f>+'[4]Prog. 1 Gestión Ad.Fin.'!C15+'[4]Prog.2 Desarrollo Port. '!C15</f>
        <v>0</v>
      </c>
    </row>
    <row r="16" spans="1:3" ht="14.65" hidden="1" customHeight="1">
      <c r="A16" s="12" t="s">
        <v>35</v>
      </c>
      <c r="B16" s="13" t="s">
        <v>36</v>
      </c>
      <c r="C16" s="11">
        <f>+'[4]Prog. 1 Gestión Ad.Fin.'!C16+'[4]Prog.2 Desarrollo Port. '!C16</f>
        <v>0</v>
      </c>
    </row>
    <row r="17" spans="1:3">
      <c r="A17" s="12" t="s">
        <v>37</v>
      </c>
      <c r="B17" s="13" t="s">
        <v>38</v>
      </c>
      <c r="C17" s="11">
        <f>+'[4]Prog. 1 Gestión Ad.Fin.'!C17+'[4]Prog.2 Desarrollo Port. '!C17</f>
        <v>7292100</v>
      </c>
    </row>
    <row r="18" spans="1:3" s="15" customFormat="1" hidden="1">
      <c r="A18" s="14"/>
      <c r="B18" s="8"/>
      <c r="C18" s="11"/>
    </row>
    <row r="19" spans="1:3" s="15" customFormat="1">
      <c r="A19" s="7" t="s">
        <v>39</v>
      </c>
      <c r="B19" s="8" t="s">
        <v>40</v>
      </c>
      <c r="C19" s="9">
        <f>+SUM(C21:C25)</f>
        <v>57404000.890000001</v>
      </c>
    </row>
    <row r="20" spans="1:3" hidden="1">
      <c r="A20" s="12"/>
      <c r="B20" s="13"/>
      <c r="C20" s="11"/>
    </row>
    <row r="21" spans="1:3">
      <c r="A21" s="12" t="s">
        <v>41</v>
      </c>
      <c r="B21" s="13" t="s">
        <v>42</v>
      </c>
      <c r="C21" s="11">
        <f>+'[4]Prog. 1 Gestión Ad.Fin.'!C21+'[4]Prog.2 Desarrollo Port. '!C21</f>
        <v>37123872.289999999</v>
      </c>
    </row>
    <row r="22" spans="1:3">
      <c r="A22" s="12" t="s">
        <v>43</v>
      </c>
      <c r="B22" s="13" t="s">
        <v>44</v>
      </c>
      <c r="C22" s="11">
        <f>+'[4]Prog. 1 Gestión Ad.Fin.'!C22+'[4]Prog.2 Desarrollo Port. '!C22</f>
        <v>1191200</v>
      </c>
    </row>
    <row r="23" spans="1:3" ht="13.35" hidden="1" customHeight="1">
      <c r="A23" s="12" t="s">
        <v>45</v>
      </c>
      <c r="B23" s="13" t="s">
        <v>46</v>
      </c>
      <c r="C23" s="11">
        <f>+'[4]Prog. 1 Gestión Ad.Fin.'!C23+'[4]Prog.2 Desarrollo Port. '!C23</f>
        <v>0</v>
      </c>
    </row>
    <row r="24" spans="1:3" ht="13.35" hidden="1" customHeight="1">
      <c r="A24" s="12" t="s">
        <v>47</v>
      </c>
      <c r="B24" s="13" t="s">
        <v>48</v>
      </c>
      <c r="C24" s="11">
        <f>+'[4]Prog. 1 Gestión Ad.Fin.'!C24+'[4]Prog.2 Desarrollo Port. '!C24</f>
        <v>0</v>
      </c>
    </row>
    <row r="25" spans="1:3">
      <c r="A25" s="12" t="s">
        <v>49</v>
      </c>
      <c r="B25" s="13" t="s">
        <v>50</v>
      </c>
      <c r="C25" s="11">
        <f>+'[4]Prog. 1 Gestión Ad.Fin.'!C25+'[4]Prog.2 Desarrollo Port. '!C25</f>
        <v>19088928.600000001</v>
      </c>
    </row>
    <row r="26" spans="1:3" hidden="1">
      <c r="A26" s="12"/>
      <c r="B26" s="13"/>
      <c r="C26" s="11"/>
    </row>
    <row r="27" spans="1:3">
      <c r="A27" s="7" t="s">
        <v>51</v>
      </c>
      <c r="B27" s="8" t="s">
        <v>52</v>
      </c>
      <c r="C27" s="9">
        <f>+SUM(C29:C33)</f>
        <v>608034860.61000001</v>
      </c>
    </row>
    <row r="28" spans="1:3" hidden="1">
      <c r="A28" s="12"/>
      <c r="B28" s="13"/>
      <c r="C28" s="11"/>
    </row>
    <row r="29" spans="1:3">
      <c r="A29" s="12" t="s">
        <v>53</v>
      </c>
      <c r="B29" s="13" t="s">
        <v>54</v>
      </c>
      <c r="C29" s="11">
        <f>+'[4]Prog. 1 Gestión Ad.Fin.'!C29+'[4]Prog.2 Desarrollo Port. '!C29</f>
        <v>147854328</v>
      </c>
    </row>
    <row r="30" spans="1:3">
      <c r="A30" s="12" t="s">
        <v>55</v>
      </c>
      <c r="B30" s="13" t="s">
        <v>56</v>
      </c>
      <c r="C30" s="11">
        <f>+'[4]Prog. 1 Gestión Ad.Fin.'!C30+'[4]Prog.2 Desarrollo Port. '!C30</f>
        <v>170196690</v>
      </c>
    </row>
    <row r="31" spans="1:3">
      <c r="A31" s="12" t="s">
        <v>57</v>
      </c>
      <c r="B31" s="13" t="s">
        <v>58</v>
      </c>
      <c r="C31" s="11">
        <f>+'[4]Prog. 1 Gestión Ad.Fin.'!C31+'[4]Prog.2 Desarrollo Port. '!C31</f>
        <v>126954856.75</v>
      </c>
    </row>
    <row r="32" spans="1:3">
      <c r="A32" s="12" t="s">
        <v>59</v>
      </c>
      <c r="B32" s="13" t="s">
        <v>60</v>
      </c>
      <c r="C32" s="11">
        <f>+'[4]Prog. 1 Gestión Ad.Fin.'!C32+'[4]Prog.2 Desarrollo Port. '!C32</f>
        <v>112970706.86000001</v>
      </c>
    </row>
    <row r="33" spans="1:3">
      <c r="A33" s="12" t="s">
        <v>61</v>
      </c>
      <c r="B33" s="13" t="s">
        <v>62</v>
      </c>
      <c r="C33" s="11">
        <f>+'[4]Prog. 1 Gestión Ad.Fin.'!C33+'[4]Prog.2 Desarrollo Port. '!C33</f>
        <v>50058279</v>
      </c>
    </row>
    <row r="34" spans="1:3" hidden="1">
      <c r="A34" s="12"/>
      <c r="B34" s="13"/>
      <c r="C34" s="11"/>
    </row>
    <row r="35" spans="1:3">
      <c r="A35" s="7" t="s">
        <v>63</v>
      </c>
      <c r="B35" s="8" t="s">
        <v>64</v>
      </c>
      <c r="C35" s="9">
        <f>+C37+C38+C39+C40+C41</f>
        <v>337640444.34999996</v>
      </c>
    </row>
    <row r="36" spans="1:3" hidden="1">
      <c r="A36" s="12"/>
      <c r="B36" s="8"/>
      <c r="C36" s="11"/>
    </row>
    <row r="37" spans="1:3">
      <c r="A37" s="12" t="s">
        <v>65</v>
      </c>
      <c r="B37" s="13" t="s">
        <v>66</v>
      </c>
      <c r="C37" s="11">
        <f>+'[4]Prog. 1 Gestión Ad.Fin.'!C37+'[4]Prog.2 Desarrollo Port. '!C37</f>
        <v>223335351.20999998</v>
      </c>
    </row>
    <row r="38" spans="1:3">
      <c r="A38" s="12" t="s">
        <v>67</v>
      </c>
      <c r="B38" s="13" t="s">
        <v>68</v>
      </c>
      <c r="C38" s="11">
        <f>+'[4]Prog. 1 Gestión Ad.Fin.'!C38+'[4]Prog.2 Desarrollo Port. '!C38</f>
        <v>7620339.5499999998</v>
      </c>
    </row>
    <row r="39" spans="1:3">
      <c r="A39" s="12" t="s">
        <v>69</v>
      </c>
      <c r="B39" s="13" t="s">
        <v>70</v>
      </c>
      <c r="C39" s="11">
        <f>+'[4]Prog. 1 Gestión Ad.Fin.'!C39+'[4]Prog.2 Desarrollo Port. '!C39</f>
        <v>22861018.629999999</v>
      </c>
    </row>
    <row r="40" spans="1:3">
      <c r="A40" s="12" t="s">
        <v>71</v>
      </c>
      <c r="B40" s="13" t="s">
        <v>72</v>
      </c>
      <c r="C40" s="11">
        <f>+'[4]Prog. 1 Gestión Ad.Fin.'!C40+'[4]Prog.2 Desarrollo Port. '!C40</f>
        <v>76203395.409999996</v>
      </c>
    </row>
    <row r="41" spans="1:3">
      <c r="A41" s="12" t="s">
        <v>73</v>
      </c>
      <c r="B41" s="13" t="s">
        <v>74</v>
      </c>
      <c r="C41" s="11">
        <f>+'[4]Prog. 1 Gestión Ad.Fin.'!C41+'[4]Prog.2 Desarrollo Port. '!C41</f>
        <v>7620339.5499999998</v>
      </c>
    </row>
    <row r="42" spans="1:3" hidden="1">
      <c r="A42" s="12"/>
      <c r="B42" s="13"/>
      <c r="C42" s="11"/>
    </row>
    <row r="43" spans="1:3">
      <c r="A43" s="7" t="s">
        <v>75</v>
      </c>
      <c r="B43" s="8" t="s">
        <v>76</v>
      </c>
      <c r="C43" s="9">
        <f>+SUM(C45:C47)</f>
        <v>122583055.87</v>
      </c>
    </row>
    <row r="44" spans="1:3" hidden="1">
      <c r="A44" s="12"/>
      <c r="B44" s="8"/>
      <c r="C44" s="11"/>
    </row>
    <row r="45" spans="1:3">
      <c r="A45" s="12" t="s">
        <v>77</v>
      </c>
      <c r="B45" s="13" t="s">
        <v>78</v>
      </c>
      <c r="C45" s="11">
        <f>+'[4]Prog. 1 Gestión Ad.Fin.'!C45+'[4]Prog.2 Desarrollo Port. '!C45</f>
        <v>45722037.240000002</v>
      </c>
    </row>
    <row r="46" spans="1:3">
      <c r="A46" s="12" t="s">
        <v>79</v>
      </c>
      <c r="B46" s="13" t="s">
        <v>80</v>
      </c>
      <c r="C46" s="11">
        <f>+'[4]Prog. 1 Gestión Ad.Fin.'!C46+'[4]Prog.2 Desarrollo Port. '!C46</f>
        <v>22861018.629999999</v>
      </c>
    </row>
    <row r="47" spans="1:3">
      <c r="A47" s="12" t="s">
        <v>81</v>
      </c>
      <c r="B47" s="13" t="s">
        <v>82</v>
      </c>
      <c r="C47" s="11">
        <f>+'[4]Prog. 1 Gestión Ad.Fin.'!C47</f>
        <v>54000000</v>
      </c>
    </row>
    <row r="48" spans="1:3">
      <c r="A48" s="7" t="s">
        <v>14</v>
      </c>
      <c r="B48" s="8" t="s">
        <v>15</v>
      </c>
      <c r="C48" s="9">
        <f>+C50+C58+C66+C76+C93+C97+C103+C115+C122+C86</f>
        <v>3137566203.21</v>
      </c>
    </row>
    <row r="49" spans="1:3" ht="13.15" hidden="1" customHeight="1">
      <c r="A49" s="12"/>
      <c r="B49" s="13"/>
      <c r="C49" s="9"/>
    </row>
    <row r="50" spans="1:3">
      <c r="A50" s="7" t="s">
        <v>83</v>
      </c>
      <c r="B50" s="8" t="s">
        <v>84</v>
      </c>
      <c r="C50" s="9">
        <f>+SUM(C52:C56)</f>
        <v>5575000</v>
      </c>
    </row>
    <row r="51" spans="1:3" ht="17.25" hidden="1" customHeight="1">
      <c r="A51" s="12"/>
      <c r="B51" s="13"/>
      <c r="C51" s="11"/>
    </row>
    <row r="52" spans="1:3" ht="13.15" hidden="1" customHeight="1">
      <c r="A52" s="12" t="s">
        <v>85</v>
      </c>
      <c r="B52" s="13" t="s">
        <v>86</v>
      </c>
      <c r="C52" s="11">
        <f>+'[4]Prog. 1 Gestión Ad.Fin.'!C52+'[4]Prog.2 Desarrollo Port. '!C52</f>
        <v>0</v>
      </c>
    </row>
    <row r="53" spans="1:3">
      <c r="A53" s="12" t="s">
        <v>87</v>
      </c>
      <c r="B53" s="13" t="s">
        <v>88</v>
      </c>
      <c r="C53" s="11">
        <f>+'[4]Prog. 1 Gestión Ad.Fin.'!C53+'[4]Prog.2 Desarrollo Port. '!C53</f>
        <v>5575000</v>
      </c>
    </row>
    <row r="54" spans="1:3" ht="13.15" hidden="1" customHeight="1">
      <c r="A54" s="12" t="s">
        <v>89</v>
      </c>
      <c r="B54" s="13" t="s">
        <v>90</v>
      </c>
      <c r="C54" s="11">
        <f>+'[4]Prog. 1 Gestión Ad.Fin.'!C54+'[4]Prog.2 Desarrollo Port. '!C54</f>
        <v>0</v>
      </c>
    </row>
    <row r="55" spans="1:3" ht="13.15" hidden="1" customHeight="1">
      <c r="A55" s="12" t="s">
        <v>91</v>
      </c>
      <c r="B55" s="13" t="s">
        <v>92</v>
      </c>
      <c r="C55" s="11">
        <f>+'[4]Prog. 1 Gestión Ad.Fin.'!C55+'[4]Prog.2 Desarrollo Port. '!C55</f>
        <v>0</v>
      </c>
    </row>
    <row r="56" spans="1:3" ht="13.15" hidden="1" customHeight="1">
      <c r="A56" s="12" t="s">
        <v>93</v>
      </c>
      <c r="B56" s="13" t="s">
        <v>94</v>
      </c>
      <c r="C56" s="11">
        <f>+'[4]Prog. 1 Gestión Ad.Fin.'!C56+'[4]Prog.2 Desarrollo Port. '!C56</f>
        <v>0</v>
      </c>
    </row>
    <row r="57" spans="1:3" ht="13.15" hidden="1" customHeight="1">
      <c r="A57" s="12"/>
      <c r="B57" s="13"/>
      <c r="C57" s="11"/>
    </row>
    <row r="58" spans="1:3">
      <c r="A58" s="7" t="s">
        <v>95</v>
      </c>
      <c r="B58" s="8" t="s">
        <v>96</v>
      </c>
      <c r="C58" s="9">
        <f>+SUM(C60:C64)</f>
        <v>127640000</v>
      </c>
    </row>
    <row r="59" spans="1:3" ht="13.15" hidden="1" customHeight="1">
      <c r="A59" s="12"/>
      <c r="B59" s="13"/>
      <c r="C59" s="11"/>
    </row>
    <row r="60" spans="1:3">
      <c r="A60" s="12" t="s">
        <v>97</v>
      </c>
      <c r="B60" s="13" t="s">
        <v>98</v>
      </c>
      <c r="C60" s="11">
        <f>+'[4]Prog. 1 Gestión Ad.Fin.'!C60+'[4]Prog.2 Desarrollo Port. '!C60</f>
        <v>8400000</v>
      </c>
    </row>
    <row r="61" spans="1:3">
      <c r="A61" s="12" t="s">
        <v>99</v>
      </c>
      <c r="B61" s="13" t="s">
        <v>100</v>
      </c>
      <c r="C61" s="11">
        <f>+'[4]Prog. 1 Gestión Ad.Fin.'!C61+'[4]Prog.2 Desarrollo Port. '!C61</f>
        <v>70000000</v>
      </c>
    </row>
    <row r="62" spans="1:3" hidden="1">
      <c r="A62" s="12" t="s">
        <v>101</v>
      </c>
      <c r="B62" s="13" t="s">
        <v>102</v>
      </c>
      <c r="C62" s="11">
        <f>+'[4]Prog. 1 Gestión Ad.Fin.'!C62+'[4]Prog.2 Desarrollo Port. '!C62</f>
        <v>0</v>
      </c>
    </row>
    <row r="63" spans="1:3">
      <c r="A63" s="12" t="s">
        <v>103</v>
      </c>
      <c r="B63" s="13" t="s">
        <v>104</v>
      </c>
      <c r="C63" s="11">
        <f>+'[4]Prog. 1 Gestión Ad.Fin.'!C63+'[4]Prog.2 Desarrollo Port. '!C63</f>
        <v>45000000</v>
      </c>
    </row>
    <row r="64" spans="1:3">
      <c r="A64" s="12" t="s">
        <v>105</v>
      </c>
      <c r="B64" s="13" t="s">
        <v>106</v>
      </c>
      <c r="C64" s="11">
        <f>+'[4]Prog. 1 Gestión Ad.Fin.'!C64+'[4]Prog.2 Desarrollo Port. '!C64</f>
        <v>4240000</v>
      </c>
    </row>
    <row r="65" spans="1:3" hidden="1">
      <c r="A65" s="12"/>
      <c r="B65" s="13"/>
      <c r="C65" s="11"/>
    </row>
    <row r="66" spans="1:3">
      <c r="A66" s="7" t="s">
        <v>107</v>
      </c>
      <c r="B66" s="8" t="s">
        <v>108</v>
      </c>
      <c r="C66" s="9">
        <f>+SUM(C68:C74)</f>
        <v>373663000</v>
      </c>
    </row>
    <row r="67" spans="1:3" ht="13.9" hidden="1" customHeight="1">
      <c r="A67" s="12"/>
      <c r="B67" s="13"/>
      <c r="C67" s="11"/>
    </row>
    <row r="68" spans="1:3">
      <c r="A68" s="12" t="s">
        <v>109</v>
      </c>
      <c r="B68" s="13" t="s">
        <v>110</v>
      </c>
      <c r="C68" s="11">
        <f>+'[4]Prog. 1 Gestión Ad.Fin.'!C68+'[4]Prog.2 Desarrollo Port. '!C68</f>
        <v>2500000</v>
      </c>
    </row>
    <row r="69" spans="1:3">
      <c r="A69" s="12" t="s">
        <v>111</v>
      </c>
      <c r="B69" s="13" t="s">
        <v>112</v>
      </c>
      <c r="C69" s="11">
        <f>+'[4]Prog. 1 Gestión Ad.Fin.'!C69+'[4]Prog.2 Desarrollo Port. '!C69</f>
        <v>350000000</v>
      </c>
    </row>
    <row r="70" spans="1:3">
      <c r="A70" s="12" t="s">
        <v>113</v>
      </c>
      <c r="B70" s="13" t="s">
        <v>114</v>
      </c>
      <c r="C70" s="11">
        <f>+'[4]Prog. 1 Gestión Ad.Fin.'!C70+'[4]Prog.2 Desarrollo Port. '!C70</f>
        <v>253000</v>
      </c>
    </row>
    <row r="71" spans="1:3" ht="13.9" hidden="1" customHeight="1">
      <c r="A71" s="12" t="s">
        <v>115</v>
      </c>
      <c r="B71" s="13" t="s">
        <v>116</v>
      </c>
      <c r="C71" s="11">
        <f>+'[4]Prog. 1 Gestión Ad.Fin.'!C71+'[4]Prog.2 Desarrollo Port. '!C71</f>
        <v>0</v>
      </c>
    </row>
    <row r="72" spans="1:3" ht="13.9" hidden="1" customHeight="1">
      <c r="A72" s="12" t="s">
        <v>117</v>
      </c>
      <c r="B72" s="13" t="s">
        <v>118</v>
      </c>
      <c r="C72" s="11">
        <f>+'[4]Prog. 1 Gestión Ad.Fin.'!C72+'[4]Prog.2 Desarrollo Port. '!C72</f>
        <v>0</v>
      </c>
    </row>
    <row r="73" spans="1:3">
      <c r="A73" s="12" t="s">
        <v>119</v>
      </c>
      <c r="B73" s="13" t="s">
        <v>120</v>
      </c>
      <c r="C73" s="11">
        <f>+'[4]Prog. 1 Gestión Ad.Fin.'!C73+'[4]Prog.2 Desarrollo Port. '!C73</f>
        <v>1060000</v>
      </c>
    </row>
    <row r="74" spans="1:3">
      <c r="A74" s="12" t="s">
        <v>121</v>
      </c>
      <c r="B74" s="13" t="s">
        <v>122</v>
      </c>
      <c r="C74" s="11">
        <f>+'[4]Prog. 1 Gestión Ad.Fin.'!C74+'[4]Prog.2 Desarrollo Port. '!C74</f>
        <v>19850000</v>
      </c>
    </row>
    <row r="75" spans="1:3" hidden="1">
      <c r="A75" s="12"/>
      <c r="B75" s="8"/>
      <c r="C75" s="11"/>
    </row>
    <row r="76" spans="1:3">
      <c r="A76" s="7" t="s">
        <v>123</v>
      </c>
      <c r="B76" s="8" t="s">
        <v>124</v>
      </c>
      <c r="C76" s="9">
        <f>+SUM(C78:C84)</f>
        <v>1320411142.0900002</v>
      </c>
    </row>
    <row r="77" spans="1:3" hidden="1">
      <c r="A77" s="7"/>
      <c r="B77" s="8"/>
      <c r="C77" s="11"/>
    </row>
    <row r="78" spans="1:3">
      <c r="A78" s="12" t="s">
        <v>125</v>
      </c>
      <c r="B78" s="13" t="s">
        <v>126</v>
      </c>
      <c r="C78" s="11">
        <f>+'[4]Prog. 1 Gestión Ad.Fin.'!C78+'[4]Prog.2 Desarrollo Port. '!C78</f>
        <v>6000000</v>
      </c>
    </row>
    <row r="79" spans="1:3">
      <c r="A79" s="12" t="s">
        <v>127</v>
      </c>
      <c r="B79" s="13" t="s">
        <v>128</v>
      </c>
      <c r="C79" s="11">
        <f>+'[4]Prog. 1 Gestión Ad.Fin.'!C79+'[4]Prog.2 Desarrollo Port. '!C79</f>
        <v>33000000</v>
      </c>
    </row>
    <row r="80" spans="1:3">
      <c r="A80" s="12" t="s">
        <v>129</v>
      </c>
      <c r="B80" s="13" t="s">
        <v>130</v>
      </c>
      <c r="C80" s="11">
        <f>+'[4]Prog. 1 Gestión Ad.Fin.'!C80+'[4]Prog.2 Desarrollo Port. '!C80</f>
        <v>140544513.59999999</v>
      </c>
    </row>
    <row r="81" spans="1:3">
      <c r="A81" s="12" t="s">
        <v>131</v>
      </c>
      <c r="B81" s="13" t="s">
        <v>132</v>
      </c>
      <c r="C81" s="11">
        <f>+'[4]Prog. 1 Gestión Ad.Fin.'!C81+'[4]Prog.2 Desarrollo Port. '!C81</f>
        <v>91577215</v>
      </c>
    </row>
    <row r="82" spans="1:3" hidden="1">
      <c r="A82" s="12" t="s">
        <v>133</v>
      </c>
      <c r="B82" s="13" t="s">
        <v>134</v>
      </c>
      <c r="C82" s="11">
        <f>+'[4]Prog. 1 Gestión Ad.Fin.'!C82+'[4]Prog.2 Desarrollo Port. '!C82</f>
        <v>0</v>
      </c>
    </row>
    <row r="83" spans="1:3">
      <c r="A83" s="12" t="s">
        <v>135</v>
      </c>
      <c r="B83" s="11" t="s">
        <v>136</v>
      </c>
      <c r="C83" s="11">
        <f>+'[4]Prog. 1 Gestión Ad.Fin.'!C83+'[4]Prog.2 Desarrollo Port. '!C83</f>
        <v>592188153.49000001</v>
      </c>
    </row>
    <row r="84" spans="1:3">
      <c r="A84" s="12" t="s">
        <v>137</v>
      </c>
      <c r="B84" s="13" t="s">
        <v>138</v>
      </c>
      <c r="C84" s="11">
        <f>+'[4]Prog. 1 Gestión Ad.Fin.'!C84+'[4]Prog.2 Desarrollo Port. '!C84</f>
        <v>457101260</v>
      </c>
    </row>
    <row r="85" spans="1:3" hidden="1">
      <c r="A85" s="12"/>
      <c r="B85" s="13"/>
      <c r="C85" s="11"/>
    </row>
    <row r="86" spans="1:3">
      <c r="A86" s="7" t="s">
        <v>139</v>
      </c>
      <c r="B86" s="8" t="s">
        <v>140</v>
      </c>
      <c r="C86" s="9">
        <f>+SUM(C88:C91)</f>
        <v>42519490</v>
      </c>
    </row>
    <row r="87" spans="1:3" hidden="1">
      <c r="A87" s="12"/>
      <c r="B87" s="13"/>
      <c r="C87" s="11"/>
    </row>
    <row r="88" spans="1:3">
      <c r="A88" s="12" t="s">
        <v>141</v>
      </c>
      <c r="B88" s="13" t="s">
        <v>142</v>
      </c>
      <c r="C88" s="11">
        <f>+'[4]Prog. 1 Gestión Ad.Fin.'!C88+'[4]Prog.2 Desarrollo Port. '!C88</f>
        <v>2855240</v>
      </c>
    </row>
    <row r="89" spans="1:3">
      <c r="A89" s="12" t="s">
        <v>143</v>
      </c>
      <c r="B89" s="13" t="s">
        <v>144</v>
      </c>
      <c r="C89" s="11">
        <f>+'[4]Prog. 1 Gestión Ad.Fin.'!C89+'[4]Prog.2 Desarrollo Port. '!C89</f>
        <v>20164250</v>
      </c>
    </row>
    <row r="90" spans="1:3">
      <c r="A90" s="12" t="s">
        <v>145</v>
      </c>
      <c r="B90" s="13" t="s">
        <v>146</v>
      </c>
      <c r="C90" s="11">
        <f>+'[4]Prog. 1 Gestión Ad.Fin.'!C90+'[4]Prog.2 Desarrollo Port. '!C90</f>
        <v>9500000</v>
      </c>
    </row>
    <row r="91" spans="1:3">
      <c r="A91" s="12" t="s">
        <v>147</v>
      </c>
      <c r="B91" s="13" t="s">
        <v>148</v>
      </c>
      <c r="C91" s="11">
        <f>+'[4]Prog. 1 Gestión Ad.Fin.'!C91+'[4]Prog.2 Desarrollo Port. '!C91</f>
        <v>10000000</v>
      </c>
    </row>
    <row r="92" spans="1:3" hidden="1">
      <c r="A92" s="12"/>
      <c r="B92" s="13"/>
      <c r="C92" s="11"/>
    </row>
    <row r="93" spans="1:3">
      <c r="A93" s="7" t="s">
        <v>149</v>
      </c>
      <c r="B93" s="8" t="s">
        <v>150</v>
      </c>
      <c r="C93" s="9">
        <f>+SUM(C95:C95)</f>
        <v>217227710</v>
      </c>
    </row>
    <row r="94" spans="1:3" hidden="1">
      <c r="A94" s="12"/>
      <c r="B94" s="13"/>
      <c r="C94" s="11"/>
    </row>
    <row r="95" spans="1:3">
      <c r="A95" s="12" t="s">
        <v>151</v>
      </c>
      <c r="B95" s="13" t="s">
        <v>152</v>
      </c>
      <c r="C95" s="11">
        <f>+'[4]Prog. 1 Gestión Ad.Fin.'!C95+'[4]Prog.2 Desarrollo Port. '!C95</f>
        <v>217227710</v>
      </c>
    </row>
    <row r="96" spans="1:3" hidden="1">
      <c r="A96" s="12"/>
      <c r="B96" s="13"/>
      <c r="C96" s="11"/>
    </row>
    <row r="97" spans="1:3">
      <c r="A97" s="7" t="s">
        <v>153</v>
      </c>
      <c r="B97" s="8" t="s">
        <v>154</v>
      </c>
      <c r="C97" s="9">
        <f>+SUM(C99:C101)</f>
        <v>46920000</v>
      </c>
    </row>
    <row r="98" spans="1:3" hidden="1">
      <c r="A98" s="12"/>
      <c r="B98" s="13"/>
      <c r="C98" s="11"/>
    </row>
    <row r="99" spans="1:3">
      <c r="A99" s="12" t="s">
        <v>155</v>
      </c>
      <c r="B99" s="13" t="s">
        <v>156</v>
      </c>
      <c r="C99" s="11">
        <f>+'[4]Prog. 1 Gestión Ad.Fin.'!C99+'[4]Prog.2 Desarrollo Port. '!C99</f>
        <v>23570000</v>
      </c>
    </row>
    <row r="100" spans="1:3">
      <c r="A100" s="12" t="s">
        <v>157</v>
      </c>
      <c r="B100" s="13" t="s">
        <v>158</v>
      </c>
      <c r="C100" s="11">
        <f>+'[4]Prog. 1 Gestión Ad.Fin.'!C100+'[4]Prog.2 Desarrollo Port. '!C100</f>
        <v>22600000</v>
      </c>
    </row>
    <row r="101" spans="1:3">
      <c r="A101" s="12" t="s">
        <v>159</v>
      </c>
      <c r="B101" s="13" t="s">
        <v>160</v>
      </c>
      <c r="C101" s="11">
        <f>+'[4]Prog. 1 Gestión Ad.Fin.'!C101+'[4]Prog.2 Desarrollo Port. '!C101</f>
        <v>750000</v>
      </c>
    </row>
    <row r="102" spans="1:3" hidden="1">
      <c r="A102" s="12"/>
      <c r="B102" s="13"/>
      <c r="C102" s="11"/>
    </row>
    <row r="103" spans="1:3">
      <c r="A103" s="7" t="s">
        <v>161</v>
      </c>
      <c r="B103" s="8" t="s">
        <v>162</v>
      </c>
      <c r="C103" s="9">
        <f>+SUM(C105:C113)</f>
        <v>407671420.78999996</v>
      </c>
    </row>
    <row r="104" spans="1:3" hidden="1">
      <c r="A104" s="12"/>
      <c r="B104" s="13"/>
      <c r="C104" s="11"/>
    </row>
    <row r="105" spans="1:3">
      <c r="A105" s="12" t="s">
        <v>163</v>
      </c>
      <c r="B105" s="13" t="s">
        <v>164</v>
      </c>
      <c r="C105" s="11">
        <f>+'[4]Prog. 1 Gestión Ad.Fin.'!C105+'[4]Prog.2 Desarrollo Port. '!C105</f>
        <v>92954197.640000001</v>
      </c>
    </row>
    <row r="106" spans="1:3">
      <c r="A106" s="12" t="s">
        <v>165</v>
      </c>
      <c r="B106" s="13" t="s">
        <v>166</v>
      </c>
      <c r="C106" s="11">
        <f>+'[4]Prog. 1 Gestión Ad.Fin.'!C106+'[4]Prog.2 Desarrollo Port. '!C106</f>
        <v>15000000</v>
      </c>
    </row>
    <row r="107" spans="1:3">
      <c r="A107" s="12" t="s">
        <v>167</v>
      </c>
      <c r="B107" s="13" t="s">
        <v>168</v>
      </c>
      <c r="C107" s="11">
        <f>+'[4]Prog. 1 Gestión Ad.Fin.'!C107+'[4]Prog.2 Desarrollo Port. '!C107</f>
        <v>11100000</v>
      </c>
    </row>
    <row r="108" spans="1:3">
      <c r="A108" s="12" t="s">
        <v>169</v>
      </c>
      <c r="B108" s="13" t="s">
        <v>170</v>
      </c>
      <c r="C108" s="11">
        <f>+'[4]Prog. 1 Gestión Ad.Fin.'!C108+'[4]Prog.2 Desarrollo Port. '!C108</f>
        <v>18806330</v>
      </c>
    </row>
    <row r="109" spans="1:3">
      <c r="A109" s="12" t="s">
        <v>171</v>
      </c>
      <c r="B109" s="13" t="s">
        <v>172</v>
      </c>
      <c r="C109" s="11">
        <f>+'[4]Prog. 1 Gestión Ad.Fin.'!C109+'[4]Prog.2 Desarrollo Port. '!C109</f>
        <v>19490000</v>
      </c>
    </row>
    <row r="110" spans="1:3">
      <c r="A110" s="12" t="s">
        <v>173</v>
      </c>
      <c r="B110" s="13" t="s">
        <v>174</v>
      </c>
      <c r="C110" s="11">
        <f>+'[4]Prog. 1 Gestión Ad.Fin.'!C110+'[4]Prog.2 Desarrollo Port. '!C110</f>
        <v>11750000</v>
      </c>
    </row>
    <row r="111" spans="1:3">
      <c r="A111" s="12" t="s">
        <v>175</v>
      </c>
      <c r="B111" s="13" t="s">
        <v>176</v>
      </c>
      <c r="C111" s="11">
        <f>+'[4]Prog. 1 Gestión Ad.Fin.'!C111+'[4]Prog.2 Desarrollo Port. '!C111</f>
        <v>24791500</v>
      </c>
    </row>
    <row r="112" spans="1:3">
      <c r="A112" s="12" t="s">
        <v>177</v>
      </c>
      <c r="B112" s="13" t="s">
        <v>178</v>
      </c>
      <c r="C112" s="11">
        <f>+'[4]Prog. 1 Gestión Ad.Fin.'!C112+'[4]Prog.2 Desarrollo Port. '!C112</f>
        <v>40782775</v>
      </c>
    </row>
    <row r="113" spans="1:3">
      <c r="A113" s="12" t="s">
        <v>179</v>
      </c>
      <c r="B113" s="13" t="s">
        <v>180</v>
      </c>
      <c r="C113" s="11">
        <f>+'[4]Prog. 1 Gestión Ad.Fin.'!C113+'[4]Prog.2 Desarrollo Port. '!C113</f>
        <v>172996618.15000001</v>
      </c>
    </row>
    <row r="114" spans="1:3" hidden="1">
      <c r="A114" s="12"/>
      <c r="B114" s="13"/>
      <c r="C114" s="11"/>
    </row>
    <row r="115" spans="1:3">
      <c r="A115" s="7" t="s">
        <v>181</v>
      </c>
      <c r="B115" s="8" t="s">
        <v>182</v>
      </c>
      <c r="C115" s="9">
        <f>+SUM(C117:C120)</f>
        <v>494938440.32999998</v>
      </c>
    </row>
    <row r="116" spans="1:3" hidden="1">
      <c r="A116" s="12"/>
      <c r="B116" s="13"/>
      <c r="C116" s="11"/>
    </row>
    <row r="117" spans="1:3">
      <c r="A117" s="12" t="s">
        <v>183</v>
      </c>
      <c r="B117" s="13" t="s">
        <v>184</v>
      </c>
      <c r="C117" s="11">
        <f>+'[4]Prog. 1 Gestión Ad.Fin.'!C117</f>
        <v>441864259.75</v>
      </c>
    </row>
    <row r="118" spans="1:3">
      <c r="A118" s="12" t="s">
        <v>185</v>
      </c>
      <c r="B118" s="13" t="s">
        <v>186</v>
      </c>
      <c r="C118" s="11">
        <f>+'[4]Prog. 1 Gestión Ad.Fin.'!C118+'[4]Prog.2 Desarrollo Port. '!C118</f>
        <v>8000000</v>
      </c>
    </row>
    <row r="119" spans="1:3">
      <c r="A119" s="12" t="s">
        <v>187</v>
      </c>
      <c r="B119" s="13" t="s">
        <v>188</v>
      </c>
      <c r="C119" s="11">
        <f>+'[4]Prog. 1 Gestión Ad.Fin.'!C119+'[4]Prog.2 Desarrollo Port. '!C119</f>
        <v>500000</v>
      </c>
    </row>
    <row r="120" spans="1:3">
      <c r="A120" s="12" t="s">
        <v>189</v>
      </c>
      <c r="B120" s="13" t="s">
        <v>190</v>
      </c>
      <c r="C120" s="11">
        <f>+'[4]Prog. 1 Gestión Ad.Fin.'!C120+'[4]Prog.2 Desarrollo Port. '!C120</f>
        <v>44574180.579999998</v>
      </c>
    </row>
    <row r="121" spans="1:3" hidden="1">
      <c r="A121" s="12"/>
      <c r="B121" s="13"/>
      <c r="C121" s="11"/>
    </row>
    <row r="122" spans="1:3">
      <c r="A122" s="7" t="s">
        <v>191</v>
      </c>
      <c r="B122" s="8" t="s">
        <v>192</v>
      </c>
      <c r="C122" s="9">
        <f>+SUM(C124:C129)</f>
        <v>101000000</v>
      </c>
    </row>
    <row r="123" spans="1:3" hidden="1">
      <c r="A123" s="12"/>
      <c r="B123" s="13"/>
      <c r="C123" s="11"/>
    </row>
    <row r="124" spans="1:3">
      <c r="A124" s="12" t="s">
        <v>193</v>
      </c>
      <c r="B124" s="13" t="s">
        <v>194</v>
      </c>
      <c r="C124" s="11">
        <f>+'[4]Prog. 1 Gestión Ad.Fin.'!C124+'[4]Prog.2 Desarrollo Port. '!C124</f>
        <v>100000000</v>
      </c>
    </row>
    <row r="125" spans="1:3" hidden="1">
      <c r="A125" s="12" t="s">
        <v>195</v>
      </c>
      <c r="B125" s="13" t="s">
        <v>196</v>
      </c>
      <c r="C125" s="11">
        <f>+'[4]Prog. 1 Gestión Ad.Fin.'!C125+'[4]Prog.2 Desarrollo Port. '!C125</f>
        <v>0</v>
      </c>
    </row>
    <row r="126" spans="1:3" hidden="1">
      <c r="A126" s="12" t="s">
        <v>197</v>
      </c>
      <c r="B126" s="13" t="s">
        <v>198</v>
      </c>
      <c r="C126" s="11">
        <f>+'[4]Prog. 1 Gestión Ad.Fin.'!C126+'[4]Prog.2 Desarrollo Port. '!C126</f>
        <v>0</v>
      </c>
    </row>
    <row r="127" spans="1:3" hidden="1">
      <c r="A127" s="12" t="s">
        <v>199</v>
      </c>
      <c r="B127" s="13" t="s">
        <v>200</v>
      </c>
      <c r="C127" s="11">
        <f>+'[4]Prog. 1 Gestión Ad.Fin.'!C127+'[4]Prog.2 Desarrollo Port. '!C127</f>
        <v>0</v>
      </c>
    </row>
    <row r="128" spans="1:3">
      <c r="A128" s="12" t="s">
        <v>201</v>
      </c>
      <c r="B128" s="13" t="s">
        <v>202</v>
      </c>
      <c r="C128" s="11">
        <f>+'[4]Prog. 1 Gestión Ad.Fin.'!C128+'[4]Prog.2 Desarrollo Port. '!C128</f>
        <v>1000000</v>
      </c>
    </row>
    <row r="129" spans="1:3" hidden="1">
      <c r="A129" s="12" t="s">
        <v>203</v>
      </c>
      <c r="B129" s="13" t="s">
        <v>204</v>
      </c>
      <c r="C129" s="11">
        <f>+'[4]Prog. 1 Gestión Ad.Fin.'!C129+'[4]Prog.2 Desarrollo Port. '!C129</f>
        <v>0</v>
      </c>
    </row>
    <row r="130" spans="1:3" hidden="1">
      <c r="A130" s="12"/>
      <c r="B130" s="13"/>
      <c r="C130" s="11"/>
    </row>
    <row r="131" spans="1:3">
      <c r="A131" s="7" t="s">
        <v>16</v>
      </c>
      <c r="B131" s="8" t="s">
        <v>17</v>
      </c>
      <c r="C131" s="9">
        <f>+C133+C141+C148+C158+C163+C170</f>
        <v>79355196</v>
      </c>
    </row>
    <row r="132" spans="1:3" hidden="1">
      <c r="A132" s="12"/>
      <c r="B132" s="13"/>
      <c r="C132" s="9"/>
    </row>
    <row r="133" spans="1:3">
      <c r="A133" s="7" t="s">
        <v>205</v>
      </c>
      <c r="B133" s="8" t="s">
        <v>206</v>
      </c>
      <c r="C133" s="9">
        <f>+SUM(C135:C139)</f>
        <v>25084580</v>
      </c>
    </row>
    <row r="134" spans="1:3" hidden="1">
      <c r="A134" s="12"/>
      <c r="B134" s="13"/>
      <c r="C134" s="11"/>
    </row>
    <row r="135" spans="1:3">
      <c r="A135" s="12" t="s">
        <v>207</v>
      </c>
      <c r="B135" s="13" t="s">
        <v>208</v>
      </c>
      <c r="C135" s="11">
        <f>+'[4]Prog. 1 Gestión Ad.Fin.'!C135+'[4]Prog.2 Desarrollo Port. '!C135</f>
        <v>13750000</v>
      </c>
    </row>
    <row r="136" spans="1:3">
      <c r="A136" s="12" t="s">
        <v>209</v>
      </c>
      <c r="B136" s="13" t="s">
        <v>210</v>
      </c>
      <c r="C136" s="11">
        <f>+'[4]Prog. 1 Gestión Ad.Fin.'!C136+'[4]Prog.2 Desarrollo Port. '!C136</f>
        <v>1914580</v>
      </c>
    </row>
    <row r="137" spans="1:3" hidden="1">
      <c r="A137" s="12" t="s">
        <v>211</v>
      </c>
      <c r="B137" s="13" t="s">
        <v>212</v>
      </c>
      <c r="C137" s="11">
        <f>+'[4]Prog. 1 Gestión Ad.Fin.'!C137+'[4]Prog.2 Desarrollo Port. '!C137</f>
        <v>0</v>
      </c>
    </row>
    <row r="138" spans="1:3">
      <c r="A138" s="12" t="s">
        <v>213</v>
      </c>
      <c r="B138" s="13" t="s">
        <v>214</v>
      </c>
      <c r="C138" s="11">
        <f>+'[4]Prog. 1 Gestión Ad.Fin.'!C138+'[4]Prog.2 Desarrollo Port. '!C138</f>
        <v>8600000</v>
      </c>
    </row>
    <row r="139" spans="1:3">
      <c r="A139" s="12" t="s">
        <v>215</v>
      </c>
      <c r="B139" s="13" t="s">
        <v>216</v>
      </c>
      <c r="C139" s="11">
        <f>+'[4]Prog. 1 Gestión Ad.Fin.'!C139+'[4]Prog.2 Desarrollo Port. '!C139</f>
        <v>820000</v>
      </c>
    </row>
    <row r="140" spans="1:3" hidden="1">
      <c r="A140" s="12"/>
      <c r="B140" s="13"/>
      <c r="C140" s="11"/>
    </row>
    <row r="141" spans="1:3">
      <c r="A141" s="7" t="s">
        <v>217</v>
      </c>
      <c r="B141" s="8" t="s">
        <v>218</v>
      </c>
      <c r="C141" s="9">
        <f>+SUM(C143:C146)</f>
        <v>6750000</v>
      </c>
    </row>
    <row r="142" spans="1:3" hidden="1">
      <c r="A142" s="12"/>
      <c r="B142" s="13"/>
      <c r="C142" s="11"/>
    </row>
    <row r="143" spans="1:3" hidden="1">
      <c r="A143" s="12" t="s">
        <v>219</v>
      </c>
      <c r="B143" s="13" t="s">
        <v>220</v>
      </c>
      <c r="C143" s="11">
        <f>+'[4]Prog. 1 Gestión Ad.Fin.'!C143+'[4]Prog.2 Desarrollo Port. '!C143</f>
        <v>0</v>
      </c>
    </row>
    <row r="144" spans="1:3" ht="17.649999999999999" hidden="1" customHeight="1">
      <c r="A144" s="12" t="s">
        <v>221</v>
      </c>
      <c r="B144" s="13" t="s">
        <v>222</v>
      </c>
      <c r="C144" s="11">
        <f>+'[4]Prog. 1 Gestión Ad.Fin.'!C144+'[4]Prog.2 Desarrollo Port. '!C144</f>
        <v>0</v>
      </c>
    </row>
    <row r="145" spans="1:3">
      <c r="A145" s="12" t="s">
        <v>223</v>
      </c>
      <c r="B145" s="13" t="s">
        <v>224</v>
      </c>
      <c r="C145" s="11">
        <f>+'[4]Prog. 1 Gestión Ad.Fin.'!C145+'[4]Prog.2 Desarrollo Port. '!C145</f>
        <v>6750000</v>
      </c>
    </row>
    <row r="146" spans="1:3" hidden="1">
      <c r="A146" s="12" t="s">
        <v>225</v>
      </c>
      <c r="B146" s="13" t="s">
        <v>226</v>
      </c>
      <c r="C146" s="11">
        <f>+'[4]Prog. 1 Gestión Ad.Fin.'!C146+'[4]Prog.2 Desarrollo Port. '!C146</f>
        <v>0</v>
      </c>
    </row>
    <row r="147" spans="1:3" hidden="1">
      <c r="A147" s="12"/>
      <c r="B147" s="13"/>
      <c r="C147" s="11"/>
    </row>
    <row r="148" spans="1:3">
      <c r="A148" s="7" t="s">
        <v>227</v>
      </c>
      <c r="B148" s="8" t="s">
        <v>228</v>
      </c>
      <c r="C148" s="9">
        <f>+SUM(C150:C156)</f>
        <v>13780000</v>
      </c>
    </row>
    <row r="149" spans="1:3" hidden="1">
      <c r="A149" s="12"/>
      <c r="B149" s="13"/>
      <c r="C149" s="11"/>
    </row>
    <row r="150" spans="1:3">
      <c r="A150" s="12" t="s">
        <v>229</v>
      </c>
      <c r="B150" s="13" t="s">
        <v>230</v>
      </c>
      <c r="C150" s="11">
        <f>+'[4]Prog. 1 Gestión Ad.Fin.'!C150+'[4]Prog.2 Desarrollo Port. '!C150</f>
        <v>6250000</v>
      </c>
    </row>
    <row r="151" spans="1:3">
      <c r="A151" s="12" t="s">
        <v>231</v>
      </c>
      <c r="B151" s="13" t="s">
        <v>232</v>
      </c>
      <c r="C151" s="11">
        <f>+'[4]Prog. 1 Gestión Ad.Fin.'!C151+'[4]Prog.2 Desarrollo Port. '!C151</f>
        <v>2050000</v>
      </c>
    </row>
    <row r="152" spans="1:3">
      <c r="A152" s="12" t="s">
        <v>233</v>
      </c>
      <c r="B152" s="13" t="s">
        <v>234</v>
      </c>
      <c r="C152" s="11">
        <f>+'[4]Prog. 1 Gestión Ad.Fin.'!C152+'[4]Prog.2 Desarrollo Port. '!C152</f>
        <v>125000</v>
      </c>
    </row>
    <row r="153" spans="1:3">
      <c r="A153" s="12" t="s">
        <v>235</v>
      </c>
      <c r="B153" s="13" t="s">
        <v>236</v>
      </c>
      <c r="C153" s="11">
        <f>+'[4]Prog. 1 Gestión Ad.Fin.'!C153+'[4]Prog.2 Desarrollo Port. '!C153</f>
        <v>4575000</v>
      </c>
    </row>
    <row r="154" spans="1:3">
      <c r="A154" s="12" t="s">
        <v>237</v>
      </c>
      <c r="B154" s="13" t="s">
        <v>238</v>
      </c>
      <c r="C154" s="11">
        <f>+'[4]Prog. 1 Gestión Ad.Fin.'!C154+'[4]Prog.2 Desarrollo Port. '!C154</f>
        <v>250000</v>
      </c>
    </row>
    <row r="155" spans="1:3">
      <c r="A155" s="12" t="s">
        <v>239</v>
      </c>
      <c r="B155" s="13" t="s">
        <v>240</v>
      </c>
      <c r="C155" s="11">
        <f>+'[4]Prog. 1 Gestión Ad.Fin.'!C155+'[4]Prog.2 Desarrollo Port. '!C155</f>
        <v>300000</v>
      </c>
    </row>
    <row r="156" spans="1:3">
      <c r="A156" s="12" t="s">
        <v>241</v>
      </c>
      <c r="B156" s="13" t="s">
        <v>242</v>
      </c>
      <c r="C156" s="11">
        <f>+'[4]Prog. 1 Gestión Ad.Fin.'!C156+'[4]Prog.2 Desarrollo Port. '!C156</f>
        <v>230000</v>
      </c>
    </row>
    <row r="157" spans="1:3" hidden="1">
      <c r="A157" s="12"/>
      <c r="B157" s="13"/>
      <c r="C157" s="11"/>
    </row>
    <row r="158" spans="1:3">
      <c r="A158" s="7" t="s">
        <v>243</v>
      </c>
      <c r="B158" s="8" t="s">
        <v>244</v>
      </c>
      <c r="C158" s="9">
        <f>+SUM(C160:C161)</f>
        <v>1450000</v>
      </c>
    </row>
    <row r="159" spans="1:3" hidden="1">
      <c r="A159" s="12"/>
      <c r="B159" s="13"/>
      <c r="C159" s="11"/>
    </row>
    <row r="160" spans="1:3">
      <c r="A160" s="12" t="s">
        <v>245</v>
      </c>
      <c r="B160" s="13" t="s">
        <v>246</v>
      </c>
      <c r="C160" s="11">
        <f>+'[4]Prog. 1 Gestión Ad.Fin.'!C160+'[4]Prog.2 Desarrollo Port. '!C160</f>
        <v>250000</v>
      </c>
    </row>
    <row r="161" spans="1:3">
      <c r="A161" s="12" t="s">
        <v>247</v>
      </c>
      <c r="B161" s="13" t="s">
        <v>248</v>
      </c>
      <c r="C161" s="11">
        <f>+'[4]Prog. 1 Gestión Ad.Fin.'!C161+'[4]Prog.2 Desarrollo Port. '!C161</f>
        <v>1200000</v>
      </c>
    </row>
    <row r="162" spans="1:3" hidden="1">
      <c r="A162" s="12"/>
      <c r="B162" s="13"/>
      <c r="C162" s="11"/>
    </row>
    <row r="163" spans="1:3">
      <c r="A163" s="7" t="s">
        <v>249</v>
      </c>
      <c r="B163" s="8" t="s">
        <v>250</v>
      </c>
      <c r="C163" s="9">
        <f>+SUM(C165:C168)</f>
        <v>6000000</v>
      </c>
    </row>
    <row r="164" spans="1:3" hidden="1">
      <c r="A164" s="12"/>
      <c r="B164" s="13"/>
      <c r="C164" s="11"/>
    </row>
    <row r="165" spans="1:3" hidden="1">
      <c r="A165" s="12" t="s">
        <v>251</v>
      </c>
      <c r="B165" s="13" t="s">
        <v>252</v>
      </c>
      <c r="C165" s="11">
        <f>+'[4]Prog. 1 Gestión Ad.Fin.'!C165+'[4]Prog.2 Desarrollo Port. '!C165</f>
        <v>0</v>
      </c>
    </row>
    <row r="166" spans="1:3" hidden="1">
      <c r="A166" s="12" t="s">
        <v>253</v>
      </c>
      <c r="B166" s="13" t="s">
        <v>254</v>
      </c>
      <c r="C166" s="11">
        <f>+'[4]Prog. 1 Gestión Ad.Fin.'!C166+'[4]Prog.2 Desarrollo Port. '!C166</f>
        <v>0</v>
      </c>
    </row>
    <row r="167" spans="1:3" hidden="1">
      <c r="A167" s="12" t="s">
        <v>255</v>
      </c>
      <c r="B167" s="13" t="s">
        <v>256</v>
      </c>
      <c r="C167" s="11">
        <f>+'[4]Prog. 1 Gestión Ad.Fin.'!C167+'[4]Prog.2 Desarrollo Port. '!C167</f>
        <v>0</v>
      </c>
    </row>
    <row r="168" spans="1:3">
      <c r="A168" s="12" t="s">
        <v>257</v>
      </c>
      <c r="B168" s="13" t="s">
        <v>258</v>
      </c>
      <c r="C168" s="11">
        <f>+'[4]Prog. 1 Gestión Ad.Fin.'!C168+'[4]Prog.2 Desarrollo Port. '!C168</f>
        <v>6000000</v>
      </c>
    </row>
    <row r="169" spans="1:3" hidden="1">
      <c r="A169" s="12"/>
      <c r="B169" s="13"/>
      <c r="C169" s="11"/>
    </row>
    <row r="170" spans="1:3">
      <c r="A170" s="7" t="s">
        <v>259</v>
      </c>
      <c r="B170" s="8" t="s">
        <v>260</v>
      </c>
      <c r="C170" s="9">
        <f>+SUM(C172:C179)</f>
        <v>26290616</v>
      </c>
    </row>
    <row r="171" spans="1:3" hidden="1">
      <c r="A171" s="12"/>
      <c r="B171" s="13"/>
      <c r="C171" s="11"/>
    </row>
    <row r="172" spans="1:3">
      <c r="A172" s="12" t="s">
        <v>261</v>
      </c>
      <c r="B172" s="13" t="s">
        <v>262</v>
      </c>
      <c r="C172" s="11">
        <f>+'[4]Prog. 1 Gestión Ad.Fin.'!C172+'[4]Prog.2 Desarrollo Port. '!C172</f>
        <v>1025000</v>
      </c>
    </row>
    <row r="173" spans="1:3">
      <c r="A173" s="12" t="s">
        <v>263</v>
      </c>
      <c r="B173" s="13" t="s">
        <v>264</v>
      </c>
      <c r="C173" s="11">
        <f>+'[4]Prog. 1 Gestión Ad.Fin.'!C173+'[4]Prog.2 Desarrollo Port. '!C173</f>
        <v>1100000</v>
      </c>
    </row>
    <row r="174" spans="1:3">
      <c r="A174" s="12" t="s">
        <v>265</v>
      </c>
      <c r="B174" s="13" t="s">
        <v>266</v>
      </c>
      <c r="C174" s="11">
        <f>+'[4]Prog. 1 Gestión Ad.Fin.'!C174+'[4]Prog.2 Desarrollo Port. '!C174</f>
        <v>5470000</v>
      </c>
    </row>
    <row r="175" spans="1:3">
      <c r="A175" s="12" t="s">
        <v>267</v>
      </c>
      <c r="B175" s="13" t="s">
        <v>268</v>
      </c>
      <c r="C175" s="11">
        <f>+'[4]Prog. 1 Gestión Ad.Fin.'!C175+'[4]Prog.2 Desarrollo Port. '!C175</f>
        <v>5700000</v>
      </c>
    </row>
    <row r="176" spans="1:3">
      <c r="A176" s="12" t="s">
        <v>269</v>
      </c>
      <c r="B176" s="13" t="s">
        <v>270</v>
      </c>
      <c r="C176" s="11">
        <f>+'[4]Prog. 1 Gestión Ad.Fin.'!C176+'[4]Prog.2 Desarrollo Port. '!C176</f>
        <v>7175000</v>
      </c>
    </row>
    <row r="177" spans="1:3">
      <c r="A177" s="12" t="s">
        <v>271</v>
      </c>
      <c r="B177" s="13" t="s">
        <v>272</v>
      </c>
      <c r="C177" s="11">
        <f>+'[4]Prog. 1 Gestión Ad.Fin.'!C177+'[4]Prog.2 Desarrollo Port. '!C177</f>
        <v>3820616</v>
      </c>
    </row>
    <row r="178" spans="1:3" hidden="1">
      <c r="A178" s="12" t="s">
        <v>273</v>
      </c>
      <c r="B178" s="13" t="s">
        <v>274</v>
      </c>
      <c r="C178" s="11">
        <f>+'[4]Prog. 1 Gestión Ad.Fin.'!C178+'[4]Prog.2 Desarrollo Port. '!C178</f>
        <v>0</v>
      </c>
    </row>
    <row r="179" spans="1:3">
      <c r="A179" s="12" t="s">
        <v>275</v>
      </c>
      <c r="B179" s="13" t="s">
        <v>276</v>
      </c>
      <c r="C179" s="11">
        <f>+'[4]Prog. 1 Gestión Ad.Fin.'!C179+'[4]Prog.2 Desarrollo Port. '!C179</f>
        <v>2000000</v>
      </c>
    </row>
    <row r="180" spans="1:3" hidden="1">
      <c r="A180" s="7"/>
      <c r="B180" s="13"/>
      <c r="C180" s="11"/>
    </row>
    <row r="181" spans="1:3">
      <c r="A181" s="7" t="s">
        <v>18</v>
      </c>
      <c r="B181" s="8" t="s">
        <v>19</v>
      </c>
      <c r="C181" s="9">
        <f>+C183+C194+C205</f>
        <v>6110617255.0699997</v>
      </c>
    </row>
    <row r="182" spans="1:3" hidden="1">
      <c r="A182" s="12"/>
      <c r="B182" s="13"/>
      <c r="C182" s="9"/>
    </row>
    <row r="183" spans="1:3">
      <c r="A183" s="7" t="s">
        <v>277</v>
      </c>
      <c r="B183" s="8" t="s">
        <v>278</v>
      </c>
      <c r="C183" s="9">
        <f>+SUM(C185:C192)</f>
        <v>441350000</v>
      </c>
    </row>
    <row r="184" spans="1:3" hidden="1">
      <c r="A184" s="12"/>
      <c r="B184" s="13"/>
      <c r="C184" s="9"/>
    </row>
    <row r="185" spans="1:3" ht="14.65" hidden="1" customHeight="1">
      <c r="A185" s="12" t="s">
        <v>279</v>
      </c>
      <c r="B185" s="13" t="s">
        <v>280</v>
      </c>
      <c r="C185" s="11">
        <f>+'[4]Prog. 1 Gestión Ad.Fin.'!C185+'[4]Prog.2 Desarrollo Port. '!C185</f>
        <v>0</v>
      </c>
    </row>
    <row r="186" spans="1:3" hidden="1">
      <c r="A186" s="12" t="s">
        <v>281</v>
      </c>
      <c r="B186" s="13" t="s">
        <v>282</v>
      </c>
      <c r="C186" s="11">
        <f>+'[4]Prog. 1 Gestión Ad.Fin.'!C186+'[4]Prog.2 Desarrollo Port. '!C186</f>
        <v>0</v>
      </c>
    </row>
    <row r="187" spans="1:3">
      <c r="A187" s="12" t="s">
        <v>283</v>
      </c>
      <c r="B187" s="13" t="s">
        <v>284</v>
      </c>
      <c r="C187" s="11">
        <f>+'[4]Prog. 1 Gestión Ad.Fin.'!C187+'[4]Prog.2 Desarrollo Port. '!C187</f>
        <v>640000</v>
      </c>
    </row>
    <row r="188" spans="1:3" ht="15.75" hidden="1" customHeight="1">
      <c r="A188" s="12" t="s">
        <v>285</v>
      </c>
      <c r="B188" s="13" t="s">
        <v>286</v>
      </c>
      <c r="C188" s="11">
        <f>+'[4]Prog. 1 Gestión Ad.Fin.'!C188+'[4]Prog.2 Desarrollo Port. '!C188</f>
        <v>0</v>
      </c>
    </row>
    <row r="189" spans="1:3" ht="12.6" customHeight="1">
      <c r="A189" s="12" t="s">
        <v>287</v>
      </c>
      <c r="B189" s="13" t="s">
        <v>288</v>
      </c>
      <c r="C189" s="11">
        <f>+'[4]Prog. 1 Gestión Ad.Fin.'!C189+'[4]Prog.2 Desarrollo Port. '!C189</f>
        <v>40000000</v>
      </c>
    </row>
    <row r="190" spans="1:3" ht="12" customHeight="1">
      <c r="A190" s="12" t="s">
        <v>289</v>
      </c>
      <c r="B190" s="13" t="s">
        <v>290</v>
      </c>
      <c r="C190" s="11">
        <f>+'[4]Prog. 1 Gestión Ad.Fin.'!C190+'[4]Prog.2 Desarrollo Port. '!C190</f>
        <v>500000</v>
      </c>
    </row>
    <row r="191" spans="1:3" ht="13.5" hidden="1" customHeight="1">
      <c r="A191" s="12" t="s">
        <v>291</v>
      </c>
      <c r="B191" s="13" t="s">
        <v>292</v>
      </c>
      <c r="C191" s="11">
        <f>+'[4]Prog. 1 Gestión Ad.Fin.'!C191+'[4]Prog.2 Desarrollo Port. '!C191</f>
        <v>0</v>
      </c>
    </row>
    <row r="192" spans="1:3" ht="9.75" customHeight="1">
      <c r="A192" s="12" t="s">
        <v>293</v>
      </c>
      <c r="B192" s="13" t="s">
        <v>294</v>
      </c>
      <c r="C192" s="11">
        <f>+'[4]Prog. 1 Gestión Ad.Fin.'!C192+'[4]Prog.2 Desarrollo Port. '!C192</f>
        <v>400210000</v>
      </c>
    </row>
    <row r="193" spans="1:3" ht="11.25" hidden="1" customHeight="1">
      <c r="A193" s="12"/>
      <c r="B193" s="13"/>
      <c r="C193" s="9"/>
    </row>
    <row r="194" spans="1:3">
      <c r="A194" s="7" t="s">
        <v>295</v>
      </c>
      <c r="B194" s="8" t="s">
        <v>296</v>
      </c>
      <c r="C194" s="9">
        <f>+SUM(C196:C203)</f>
        <v>5269267255.0699997</v>
      </c>
    </row>
    <row r="195" spans="1:3" ht="9" hidden="1" customHeight="1">
      <c r="A195" s="12"/>
      <c r="B195" s="13"/>
      <c r="C195" s="11"/>
    </row>
    <row r="196" spans="1:3" ht="12" hidden="1" customHeight="1">
      <c r="A196" s="12" t="s">
        <v>297</v>
      </c>
      <c r="B196" s="13" t="s">
        <v>298</v>
      </c>
      <c r="C196" s="11">
        <f>+'[4]Prog. 1 Gestión Ad.Fin.'!C196+'[4]Prog.2 Desarrollo Port. '!C196</f>
        <v>0</v>
      </c>
    </row>
    <row r="197" spans="1:3" ht="12.75" hidden="1" customHeight="1">
      <c r="A197" s="12" t="s">
        <v>299</v>
      </c>
      <c r="B197" s="13" t="s">
        <v>300</v>
      </c>
      <c r="C197" s="11">
        <f>+'[4]Prog. 1 Gestión Ad.Fin.'!C197+'[4]Prog.2 Desarrollo Port. '!C197</f>
        <v>0</v>
      </c>
    </row>
    <row r="198" spans="1:3" ht="11.25" hidden="1" customHeight="1">
      <c r="A198" s="12" t="s">
        <v>301</v>
      </c>
      <c r="B198" s="13" t="s">
        <v>302</v>
      </c>
      <c r="C198" s="11">
        <f>+'[4]Prog. 1 Gestión Ad.Fin.'!C198+'[4]Prog.2 Desarrollo Port. '!C198</f>
        <v>0</v>
      </c>
    </row>
    <row r="199" spans="1:3" ht="11.45" customHeight="1">
      <c r="A199" s="12" t="s">
        <v>303</v>
      </c>
      <c r="B199" s="13" t="s">
        <v>304</v>
      </c>
      <c r="C199" s="11">
        <f>+'[4]Prog. 1 Gestión Ad.Fin.'!C199+'[4]Prog.2 Desarrollo Port. '!C199</f>
        <v>5136767255.0699997</v>
      </c>
    </row>
    <row r="200" spans="1:3" hidden="1">
      <c r="A200" s="12" t="s">
        <v>305</v>
      </c>
      <c r="B200" s="13" t="s">
        <v>306</v>
      </c>
      <c r="C200" s="11">
        <f>+'[4]Prog. 1 Gestión Ad.Fin.'!C200+'[4]Prog.2 Desarrollo Port. '!C200</f>
        <v>0</v>
      </c>
    </row>
    <row r="201" spans="1:3" hidden="1">
      <c r="A201" s="12" t="s">
        <v>307</v>
      </c>
      <c r="B201" s="13" t="s">
        <v>308</v>
      </c>
      <c r="C201" s="11">
        <f>+'[4]Prog. 1 Gestión Ad.Fin.'!C201+'[4]Prog.2 Desarrollo Port. '!C201</f>
        <v>0</v>
      </c>
    </row>
    <row r="202" spans="1:3" hidden="1">
      <c r="A202" s="12" t="s">
        <v>309</v>
      </c>
      <c r="B202" s="13" t="s">
        <v>310</v>
      </c>
      <c r="C202" s="11">
        <f>+'[4]Prog. 1 Gestión Ad.Fin.'!C202+'[4]Prog.2 Desarrollo Port. '!C202</f>
        <v>0</v>
      </c>
    </row>
    <row r="203" spans="1:3" ht="11.45" customHeight="1">
      <c r="A203" s="12" t="s">
        <v>311</v>
      </c>
      <c r="B203" s="13" t="s">
        <v>312</v>
      </c>
      <c r="C203" s="11">
        <f>+'[4]Prog. 1 Gestión Ad.Fin.'!C203+'[4]Prog.2 Desarrollo Port. '!C203</f>
        <v>132500000</v>
      </c>
    </row>
    <row r="204" spans="1:3" hidden="1">
      <c r="A204" s="12"/>
      <c r="B204" s="13"/>
      <c r="C204" s="11"/>
    </row>
    <row r="205" spans="1:3">
      <c r="A205" s="7" t="s">
        <v>313</v>
      </c>
      <c r="B205" s="8" t="s">
        <v>314</v>
      </c>
      <c r="C205" s="9">
        <f>+SUM(C207:C210)</f>
        <v>400000000</v>
      </c>
    </row>
    <row r="206" spans="1:3" ht="10.9" hidden="1" customHeight="1">
      <c r="A206" s="12"/>
      <c r="B206" s="13"/>
      <c r="C206" s="11"/>
    </row>
    <row r="207" spans="1:3" ht="10.9" hidden="1" customHeight="1">
      <c r="A207" s="12" t="s">
        <v>315</v>
      </c>
      <c r="B207" s="13" t="s">
        <v>316</v>
      </c>
      <c r="C207" s="11">
        <f>+'[4]Prog. 1 Gestión Ad.Fin.'!C207+'[4]Prog.2 Desarrollo Port. '!C207</f>
        <v>0</v>
      </c>
    </row>
    <row r="208" spans="1:3" ht="15" hidden="1" customHeight="1">
      <c r="A208" s="12" t="s">
        <v>317</v>
      </c>
      <c r="B208" s="13" t="s">
        <v>318</v>
      </c>
      <c r="C208" s="11">
        <f>+'[4]Prog. 1 Gestión Ad.Fin.'!C208+'[4]Prog.2 Desarrollo Port. '!C213</f>
        <v>0</v>
      </c>
    </row>
    <row r="209" spans="1:3" ht="16.5" customHeight="1">
      <c r="A209" s="12" t="s">
        <v>319</v>
      </c>
      <c r="B209" s="13" t="s">
        <v>320</v>
      </c>
      <c r="C209" s="11">
        <f>+'[4]Prog. 1 Gestión Ad.Fin.'!C209+'[4]Prog.2 Desarrollo Port. '!C214</f>
        <v>400000000</v>
      </c>
    </row>
    <row r="210" spans="1:3" ht="14.25" hidden="1" customHeight="1">
      <c r="A210" s="12" t="s">
        <v>321</v>
      </c>
      <c r="B210" s="13" t="s">
        <v>322</v>
      </c>
      <c r="C210" s="11">
        <f>+'[4]Prog. 1 Gestión Ad.Fin.'!C210</f>
        <v>0</v>
      </c>
    </row>
    <row r="211" spans="1:3">
      <c r="A211" s="7" t="s">
        <v>20</v>
      </c>
      <c r="B211" s="8" t="s">
        <v>21</v>
      </c>
      <c r="C211" s="9">
        <f>+C213+C225+C232+C241+C248+C252+C257</f>
        <v>188419959.5</v>
      </c>
    </row>
    <row r="212" spans="1:3" hidden="1">
      <c r="A212" s="12"/>
      <c r="B212" s="13"/>
      <c r="C212" s="9"/>
    </row>
    <row r="213" spans="1:3">
      <c r="A213" s="7" t="s">
        <v>323</v>
      </c>
      <c r="B213" s="8" t="s">
        <v>324</v>
      </c>
      <c r="C213" s="9">
        <f>+SUM(C215:C223)</f>
        <v>105419959.5</v>
      </c>
    </row>
    <row r="214" spans="1:3" ht="10.35" hidden="1" customHeight="1">
      <c r="A214" s="12"/>
      <c r="B214" s="13"/>
      <c r="C214" s="9"/>
    </row>
    <row r="215" spans="1:3">
      <c r="A215" s="12" t="s">
        <v>325</v>
      </c>
      <c r="B215" s="13" t="s">
        <v>326</v>
      </c>
      <c r="C215" s="11">
        <f>+'[4]Prog. 1 Gestión Ad.Fin.'!C216+'[4]Prog.2 Desarrollo Port. '!C219</f>
        <v>45000000</v>
      </c>
    </row>
    <row r="216" spans="1:3">
      <c r="A216" s="12" t="s">
        <v>327</v>
      </c>
      <c r="B216" s="13" t="s">
        <v>328</v>
      </c>
      <c r="C216" s="11">
        <f>+'[4]Prog. 1 Gestión Ad.Fin.'!C217+'[4]Prog.2 Desarrollo Port. '!C220</f>
        <v>47123359.5</v>
      </c>
    </row>
    <row r="217" spans="1:3" hidden="1">
      <c r="A217" s="12" t="s">
        <v>329</v>
      </c>
      <c r="B217" s="13" t="s">
        <v>330</v>
      </c>
      <c r="C217" s="11">
        <f>+'[4]Prog. 1 Gestión Ad.Fin.'!C218+'[4]Prog.2 Desarrollo Port. '!C221</f>
        <v>0</v>
      </c>
    </row>
    <row r="218" spans="1:3">
      <c r="A218" s="12" t="s">
        <v>331</v>
      </c>
      <c r="B218" s="13" t="s">
        <v>332</v>
      </c>
      <c r="C218" s="11">
        <f>+'[4]Prog. 1 Gestión Ad.Fin.'!C219+'[4]Prog.2 Desarrollo Port. '!C222</f>
        <v>13296600</v>
      </c>
    </row>
    <row r="219" spans="1:3" ht="14.65" hidden="1" customHeight="1">
      <c r="A219" s="12" t="s">
        <v>333</v>
      </c>
      <c r="B219" s="13" t="s">
        <v>334</v>
      </c>
      <c r="C219" s="11">
        <f>+'[4]Prog. 1 Gestión Ad.Fin.'!C220+'[4]Prog.2 Desarrollo Port. '!C223</f>
        <v>0</v>
      </c>
    </row>
    <row r="220" spans="1:3" ht="12.6" hidden="1" customHeight="1">
      <c r="A220" s="12" t="s">
        <v>335</v>
      </c>
      <c r="B220" s="13" t="s">
        <v>336</v>
      </c>
      <c r="C220" s="11">
        <f>+'[4]Prog. 1 Gestión Ad.Fin.'!C221+'[4]Prog.2 Desarrollo Port. '!C224</f>
        <v>0</v>
      </c>
    </row>
    <row r="221" spans="1:3" ht="15" hidden="1" customHeight="1">
      <c r="A221" s="12" t="s">
        <v>337</v>
      </c>
      <c r="B221" s="13" t="s">
        <v>338</v>
      </c>
      <c r="C221" s="11">
        <f>+'[4]Prog. 1 Gestión Ad.Fin.'!C222+'[4]Prog.2 Desarrollo Port. '!C225</f>
        <v>0</v>
      </c>
    </row>
    <row r="222" spans="1:3" ht="14.65" hidden="1" customHeight="1">
      <c r="A222" s="12" t="s">
        <v>339</v>
      </c>
      <c r="B222" s="13" t="s">
        <v>340</v>
      </c>
      <c r="C222" s="11">
        <f>+'[4]Prog. 1 Gestión Ad.Fin.'!C223+'[4]Prog.2 Desarrollo Port. '!C226</f>
        <v>0</v>
      </c>
    </row>
    <row r="223" spans="1:3" ht="10.9" hidden="1" customHeight="1">
      <c r="A223" s="12" t="s">
        <v>341</v>
      </c>
      <c r="B223" s="13" t="s">
        <v>342</v>
      </c>
      <c r="C223" s="11">
        <f>+'[4]Prog. 1 Gestión Ad.Fin.'!C224+'[4]Prog.2 Desarrollo Port. '!C227</f>
        <v>0</v>
      </c>
    </row>
    <row r="224" spans="1:3" ht="10.9" hidden="1" customHeight="1">
      <c r="A224" s="12"/>
      <c r="B224" s="13"/>
      <c r="C224" s="11"/>
    </row>
    <row r="225" spans="1:3">
      <c r="A225" s="7" t="s">
        <v>343</v>
      </c>
      <c r="B225" s="8" t="s">
        <v>344</v>
      </c>
      <c r="C225" s="9">
        <f>+SUM(C227:C230)</f>
        <v>3000000</v>
      </c>
    </row>
    <row r="226" spans="1:3" hidden="1">
      <c r="A226" s="12"/>
      <c r="B226" s="13"/>
      <c r="C226" s="11"/>
    </row>
    <row r="227" spans="1:3" ht="14.45" customHeight="1">
      <c r="A227" s="12" t="s">
        <v>345</v>
      </c>
      <c r="B227" s="13" t="s">
        <v>346</v>
      </c>
      <c r="C227" s="11">
        <f>+'[4]Prog. 1 Gestión Ad.Fin.'!C228+'[4]Prog.2 Desarrollo Port. '!C231</f>
        <v>3000000</v>
      </c>
    </row>
    <row r="228" spans="1:3" ht="14.25" hidden="1" customHeight="1">
      <c r="A228" s="12" t="s">
        <v>347</v>
      </c>
      <c r="B228" s="13" t="s">
        <v>348</v>
      </c>
      <c r="C228" s="11">
        <f>+'[4]Prog. 1 Gestión Ad.Fin.'!C229+'[4]Prog.2 Desarrollo Port. '!C232</f>
        <v>0</v>
      </c>
    </row>
    <row r="229" spans="1:3" ht="11.25" hidden="1" customHeight="1">
      <c r="A229" s="12" t="s">
        <v>349</v>
      </c>
      <c r="B229" s="13" t="s">
        <v>350</v>
      </c>
      <c r="C229" s="11">
        <f>+'[4]Prog. 1 Gestión Ad.Fin.'!C230+'[4]Prog.2 Desarrollo Port. '!C233</f>
        <v>0</v>
      </c>
    </row>
    <row r="230" spans="1:3" ht="12.75" hidden="1" customHeight="1">
      <c r="A230" s="12" t="s">
        <v>351</v>
      </c>
      <c r="B230" s="13" t="s">
        <v>352</v>
      </c>
      <c r="C230" s="11">
        <f>+'[4]Prog. 1 Gestión Ad.Fin.'!C231+'[4]Prog.2 Desarrollo Port. '!C234</f>
        <v>0</v>
      </c>
    </row>
    <row r="231" spans="1:3" ht="14.25" hidden="1" customHeight="1">
      <c r="A231" s="14"/>
      <c r="B231" s="13"/>
      <c r="C231" s="11"/>
    </row>
    <row r="232" spans="1:3">
      <c r="A232" s="7" t="s">
        <v>353</v>
      </c>
      <c r="B232" s="8" t="s">
        <v>354</v>
      </c>
      <c r="C232" s="9">
        <f>+SUM(C234:C239)</f>
        <v>14000000</v>
      </c>
    </row>
    <row r="233" spans="1:3" ht="10.5" hidden="1" customHeight="1">
      <c r="A233" s="7"/>
      <c r="B233" s="13"/>
      <c r="C233" s="11"/>
    </row>
    <row r="234" spans="1:3">
      <c r="A234" s="12" t="s">
        <v>355</v>
      </c>
      <c r="B234" s="13" t="s">
        <v>356</v>
      </c>
      <c r="C234" s="11">
        <f>+'[4]Prog. 1 Gestión Ad.Fin.'!C235+'[4]Prog.2 Desarrollo Port. '!C238</f>
        <v>5000000</v>
      </c>
    </row>
    <row r="235" spans="1:3" hidden="1">
      <c r="A235" s="12" t="s">
        <v>357</v>
      </c>
      <c r="B235" s="13" t="s">
        <v>358</v>
      </c>
      <c r="C235" s="11">
        <f>+'[4]Prog. 1 Gestión Ad.Fin.'!C236+'[4]Prog.2 Desarrollo Port. '!C239</f>
        <v>0</v>
      </c>
    </row>
    <row r="236" spans="1:3" hidden="1">
      <c r="A236" s="12" t="s">
        <v>359</v>
      </c>
      <c r="B236" s="13" t="s">
        <v>360</v>
      </c>
      <c r="C236" s="11">
        <f>+'[4]Prog. 1 Gestión Ad.Fin.'!C237+'[4]Prog.2 Desarrollo Port. '!C240</f>
        <v>0</v>
      </c>
    </row>
    <row r="237" spans="1:3" hidden="1">
      <c r="A237" s="12" t="s">
        <v>361</v>
      </c>
      <c r="B237" s="13" t="s">
        <v>362</v>
      </c>
      <c r="C237" s="11">
        <f>+'[4]Prog. 1 Gestión Ad.Fin.'!C238+'[4]Prog.2 Desarrollo Port. '!C241</f>
        <v>0</v>
      </c>
    </row>
    <row r="238" spans="1:3" hidden="1">
      <c r="A238" s="12" t="s">
        <v>363</v>
      </c>
      <c r="B238" s="13" t="s">
        <v>364</v>
      </c>
      <c r="C238" s="11">
        <f>+'[4]Prog. 1 Gestión Ad.Fin.'!C239+'[4]Prog.2 Desarrollo Port. '!C242</f>
        <v>0</v>
      </c>
    </row>
    <row r="239" spans="1:3">
      <c r="A239" s="12" t="s">
        <v>365</v>
      </c>
      <c r="B239" s="13" t="s">
        <v>366</v>
      </c>
      <c r="C239" s="11">
        <f>+'[4]Prog. 1 Gestión Ad.Fin.'!C240+'[4]Prog.2 Desarrollo Port. '!C243</f>
        <v>9000000</v>
      </c>
    </row>
    <row r="240" spans="1:3" hidden="1">
      <c r="A240" s="12"/>
      <c r="B240" s="13"/>
      <c r="C240" s="11"/>
    </row>
    <row r="241" spans="1:3" hidden="1">
      <c r="A241" s="7" t="s">
        <v>367</v>
      </c>
      <c r="B241" s="16" t="s">
        <v>368</v>
      </c>
      <c r="C241" s="9">
        <f>+SUM(C243:C246)</f>
        <v>0</v>
      </c>
    </row>
    <row r="242" spans="1:3" hidden="1">
      <c r="A242" s="7"/>
      <c r="B242" s="13"/>
      <c r="C242" s="11"/>
    </row>
    <row r="243" spans="1:3" hidden="1">
      <c r="A243" s="12" t="s">
        <v>369</v>
      </c>
      <c r="B243" s="13" t="s">
        <v>370</v>
      </c>
      <c r="C243" s="11">
        <f>+'[4]Prog. 1 Gestión Ad.Fin.'!C244+'[4]Prog.2 Desarrollo Port. '!C247</f>
        <v>0</v>
      </c>
    </row>
    <row r="244" spans="1:3" hidden="1">
      <c r="A244" s="12" t="s">
        <v>371</v>
      </c>
      <c r="B244" s="13" t="s">
        <v>372</v>
      </c>
      <c r="C244" s="11">
        <f>+'[4]Prog. 1 Gestión Ad.Fin.'!C245+'[4]Prog.2 Desarrollo Port. '!C248</f>
        <v>0</v>
      </c>
    </row>
    <row r="245" spans="1:3" hidden="1">
      <c r="A245" s="12" t="s">
        <v>373</v>
      </c>
      <c r="B245" s="13" t="s">
        <v>374</v>
      </c>
      <c r="C245" s="11">
        <f>+'[4]Prog. 1 Gestión Ad.Fin.'!C246+'[4]Prog.2 Desarrollo Port. '!C249</f>
        <v>0</v>
      </c>
    </row>
    <row r="246" spans="1:3" hidden="1">
      <c r="A246" s="12" t="s">
        <v>375</v>
      </c>
      <c r="B246" s="13" t="s">
        <v>376</v>
      </c>
      <c r="C246" s="11">
        <f>+'[4]Prog. 1 Gestión Ad.Fin.'!C247+'[4]Prog.2 Desarrollo Port. '!C250</f>
        <v>0</v>
      </c>
    </row>
    <row r="247" spans="1:3" hidden="1">
      <c r="A247" s="12"/>
      <c r="B247" s="13"/>
      <c r="C247" s="11"/>
    </row>
    <row r="248" spans="1:3" hidden="1">
      <c r="A248" s="7" t="s">
        <v>377</v>
      </c>
      <c r="B248" s="8" t="s">
        <v>378</v>
      </c>
      <c r="C248" s="9">
        <f>+SUM(C250)</f>
        <v>0</v>
      </c>
    </row>
    <row r="249" spans="1:3" hidden="1">
      <c r="A249" s="7"/>
      <c r="B249" s="13"/>
      <c r="C249" s="11"/>
    </row>
    <row r="250" spans="1:3" hidden="1">
      <c r="A250" s="12" t="s">
        <v>379</v>
      </c>
      <c r="B250" s="13" t="s">
        <v>380</v>
      </c>
      <c r="C250" s="11">
        <f>+'[4]Prog. 1 Gestión Ad.Fin.'!C251+'[4]Prog.2 Desarrollo Port. '!C254</f>
        <v>0</v>
      </c>
    </row>
    <row r="251" spans="1:3" hidden="1">
      <c r="A251" s="12"/>
      <c r="B251" s="13"/>
      <c r="C251" s="11"/>
    </row>
    <row r="252" spans="1:3">
      <c r="A252" s="7" t="s">
        <v>381</v>
      </c>
      <c r="B252" s="8" t="s">
        <v>382</v>
      </c>
      <c r="C252" s="9">
        <f>+SUM(C254:C255)</f>
        <v>10000000</v>
      </c>
    </row>
    <row r="253" spans="1:3" hidden="1">
      <c r="A253" s="12"/>
      <c r="B253" s="13"/>
      <c r="C253" s="11"/>
    </row>
    <row r="254" spans="1:3">
      <c r="A254" s="12" t="s">
        <v>383</v>
      </c>
      <c r="B254" s="13" t="s">
        <v>384</v>
      </c>
      <c r="C254" s="11">
        <f>+'[4]Prog. 1 Gestión Ad.Fin.'!C255+'[4]Prog.2 Desarrollo Port. '!C258</f>
        <v>10000000</v>
      </c>
    </row>
    <row r="255" spans="1:3" hidden="1">
      <c r="A255" s="12" t="s">
        <v>385</v>
      </c>
      <c r="B255" s="13" t="s">
        <v>386</v>
      </c>
      <c r="C255" s="11">
        <f>+'[4]Prog. 1 Gestión Ad.Fin.'!C256+'[4]Prog.2 Desarrollo Port. '!C259</f>
        <v>0</v>
      </c>
    </row>
    <row r="256" spans="1:3" hidden="1">
      <c r="A256" s="12"/>
      <c r="B256" s="13"/>
      <c r="C256" s="11"/>
    </row>
    <row r="257" spans="1:3">
      <c r="A257" s="7" t="s">
        <v>387</v>
      </c>
      <c r="B257" s="8" t="s">
        <v>388</v>
      </c>
      <c r="C257" s="9">
        <f>+SUM(C259:C260)</f>
        <v>56000000</v>
      </c>
    </row>
    <row r="258" spans="1:3" hidden="1">
      <c r="A258" s="12"/>
      <c r="B258" s="13"/>
      <c r="C258" s="11"/>
    </row>
    <row r="259" spans="1:3">
      <c r="A259" s="12" t="s">
        <v>389</v>
      </c>
      <c r="B259" s="13" t="s">
        <v>390</v>
      </c>
      <c r="C259" s="11">
        <f>+'[4]Prog. 1 Gestión Ad.Fin.'!C260+'[4]Prog.2 Desarrollo Port. '!C263</f>
        <v>56000000</v>
      </c>
    </row>
    <row r="260" spans="1:3" hidden="1">
      <c r="A260" s="12" t="s">
        <v>391</v>
      </c>
      <c r="B260" s="13" t="s">
        <v>392</v>
      </c>
      <c r="C260" s="11">
        <f>+'[4]Prog. 1 Gestión Ad.Fin.'!C261+'[4]Prog.2 Desarrollo Port. '!C264</f>
        <v>0</v>
      </c>
    </row>
    <row r="261" spans="1:3" hidden="1">
      <c r="A261" s="12"/>
      <c r="B261" s="13"/>
      <c r="C261" s="11"/>
    </row>
    <row r="262" spans="1:3">
      <c r="A262" s="7" t="s">
        <v>22</v>
      </c>
      <c r="B262" s="8" t="s">
        <v>393</v>
      </c>
      <c r="C262" s="9">
        <f>+C264</f>
        <v>4841354917.96</v>
      </c>
    </row>
    <row r="263" spans="1:3" hidden="1">
      <c r="A263" s="12"/>
      <c r="B263" s="13"/>
      <c r="C263" s="9"/>
    </row>
    <row r="264" spans="1:3">
      <c r="A264" s="7" t="s">
        <v>394</v>
      </c>
      <c r="B264" s="8" t="s">
        <v>395</v>
      </c>
      <c r="C264" s="9">
        <f>+C268</f>
        <v>4841354917.96</v>
      </c>
    </row>
    <row r="265" spans="1:3" hidden="1">
      <c r="A265" s="7"/>
      <c r="B265" s="8"/>
      <c r="C265" s="11"/>
    </row>
    <row r="266" spans="1:3" hidden="1">
      <c r="A266" s="12" t="s">
        <v>396</v>
      </c>
      <c r="B266" s="13" t="s">
        <v>397</v>
      </c>
      <c r="C266" s="11">
        <f>+'[4]Prog. 1 Gestión Ad.Fin.'!C267+'[4]Prog.2 Desarrollo Port. '!C270</f>
        <v>0</v>
      </c>
    </row>
    <row r="267" spans="1:3" hidden="1">
      <c r="A267" s="12"/>
      <c r="B267" s="13"/>
      <c r="C267" s="11"/>
    </row>
    <row r="268" spans="1:3">
      <c r="A268" s="12" t="s">
        <v>398</v>
      </c>
      <c r="B268" s="13" t="str">
        <f ca="1">+Resumen!B268</f>
        <v>Fondos en Fideicomiso para gasto capital</v>
      </c>
      <c r="C268" s="11">
        <f>+'[4]Prog. 1 Gestión Ad.Fin.'!C269+'[4]10-02 Presidencia'!C273</f>
        <v>4841354917.96</v>
      </c>
    </row>
    <row r="269" spans="1:3" hidden="1">
      <c r="A269" s="12"/>
      <c r="B269" s="13"/>
      <c r="C269" s="11"/>
    </row>
    <row r="270" spans="1:3">
      <c r="A270" s="7" t="s">
        <v>24</v>
      </c>
      <c r="B270" s="8" t="s">
        <v>25</v>
      </c>
      <c r="C270" s="9">
        <f>+C272</f>
        <v>290000000</v>
      </c>
    </row>
    <row r="271" spans="1:3" hidden="1">
      <c r="A271" s="12"/>
      <c r="B271" s="13"/>
      <c r="C271" s="9"/>
    </row>
    <row r="272" spans="1:3">
      <c r="A272" s="7" t="s">
        <v>399</v>
      </c>
      <c r="B272" s="8" t="s">
        <v>400</v>
      </c>
      <c r="C272" s="9">
        <f>+C274</f>
        <v>290000000</v>
      </c>
    </row>
    <row r="273" spans="1:3" hidden="1">
      <c r="A273" s="12"/>
      <c r="B273" s="13"/>
      <c r="C273" s="9"/>
    </row>
    <row r="274" spans="1:3">
      <c r="A274" s="17" t="s">
        <v>401</v>
      </c>
      <c r="B274" s="18" t="s">
        <v>402</v>
      </c>
      <c r="C274" s="59">
        <f>+'[4]Prog. 1 Gestión Ad.Fin.'!C275</f>
        <v>290000000</v>
      </c>
    </row>
    <row r="275" spans="1:3" ht="13.5" hidden="1" thickBot="1">
      <c r="A275" s="19" t="s">
        <v>403</v>
      </c>
      <c r="B275" s="20" t="s">
        <v>404</v>
      </c>
      <c r="C275" s="21">
        <f>+'[4]Prog. 1 Gestión Ad.Fin.'!C276+'[4]Prog.2 Desarrollo Port. '!C278</f>
        <v>0</v>
      </c>
    </row>
  </sheetData>
  <autoFilter ref="A6:C275" xr:uid="{F4A096A7-E7E0-403A-B447-E12891998DC4}">
    <filterColumn colId="2">
      <filters>
        <filter val="1,000,000.00"/>
        <filter val="1,004,672,832.00"/>
        <filter val="1,025,000.00"/>
        <filter val="1,100,000.00"/>
        <filter val="1,191,200.00"/>
        <filter val="1,200,000.00"/>
        <filter val="1,320,411,142.09"/>
        <filter val="1,450,000.00"/>
        <filter val="1,914,580.00"/>
        <filter val="10,000,000.00"/>
        <filter val="100,000,000.00"/>
        <filter val="101,000,000.00"/>
        <filter val="105,419,959.50"/>
        <filter val="11,100,000.00"/>
        <filter val="11,750,000.00"/>
        <filter val="112,985,622.15"/>
        <filter val="122,591,784.53"/>
        <filter val="125,000.00"/>
        <filter val="126,971,014.47"/>
        <filter val="127,640,000.00"/>
        <filter val="13,296,600.00"/>
        <filter val="13,750,000.00"/>
        <filter val="13,780,000.00"/>
        <filter val="132,500,000.00"/>
        <filter val="14,000,000.00"/>
        <filter val="140,544,513.60"/>
        <filter val="147,854,328.00"/>
        <filter val="15,000,000.00"/>
        <filter val="170,375,745.00"/>
        <filter val="18,806,330.00"/>
        <filter val="188,419,959.50"/>
        <filter val="19,088,928.60"/>
        <filter val="19,212,910,585.34"/>
        <filter val="19,490,000.00"/>
        <filter val="2,000,000.00"/>
        <filter val="2,050,000.00"/>
        <filter val="2,130,597,053.60"/>
        <filter val="2,500,000.00"/>
        <filter val="2,855,240.00"/>
        <filter val="20,164,250.00"/>
        <filter val="20,560,000.00"/>
        <filter val="217,227,710.00"/>
        <filter val="22,600,000.00"/>
        <filter val="22,863,928.18"/>
        <filter val="223,363,806.65"/>
        <filter val="23,570,000.00"/>
        <filter val="230,000.00"/>
        <filter val="24,791,500.00"/>
        <filter val="25,084,580.00"/>
        <filter val="250,000.00"/>
        <filter val="253,000.00"/>
        <filter val="26,290,616.00"/>
        <filter val="290,000,000.00"/>
        <filter val="3,000,000.00"/>
        <filter val="3,047,566,203.21"/>
        <filter val="3,820,616.00"/>
        <filter val="300,000.00"/>
        <filter val="317,671,420.79"/>
        <filter val="33,000,000.00"/>
        <filter val="337,683,447.56"/>
        <filter val="350,000,000.00"/>
        <filter val="350,000.00"/>
        <filter val="37,123,872.29"/>
        <filter val="373,663,000.00"/>
        <filter val="4,240,000.00"/>
        <filter val="4,575,000.00"/>
        <filter val="4,841,354,917.96"/>
        <filter val="40,000,000.00"/>
        <filter val="40,782,775.00"/>
        <filter val="400,000,000.00"/>
        <filter val="400,210,000.00"/>
        <filter val="42,519,490.00"/>
        <filter val="44,574,180.58"/>
        <filter val="441,350,000.00"/>
        <filter val="441,864,259.75"/>
        <filter val="45,000,000.00"/>
        <filter val="45,727,856.35"/>
        <filter val="457,832,760.00"/>
        <filter val="46,920,000.00"/>
        <filter val="47,123,359.50"/>
        <filter val="494,938,440.33"/>
        <filter val="5,000,000.00"/>
        <filter val="5,470,000.00"/>
        <filter val="5,575,000.00"/>
        <filter val="5,700,000.00"/>
        <filter val="50,058,279.00"/>
        <filter val="500,000.00"/>
        <filter val="54,000,000.00"/>
        <filter val="56,000,000.00"/>
        <filter val="57,404,000.89"/>
        <filter val="591,456,653.49"/>
        <filter val="6,000,000.00"/>
        <filter val="6,250,000.00"/>
        <filter val="6,750,000.00"/>
        <filter val="608,244,988.62"/>
        <filter val="640,000.00"/>
        <filter val="7,175,000.00"/>
        <filter val="7,292,100.00"/>
        <filter val="7,621,309.40"/>
        <filter val="7,661,767,255.07"/>
        <filter val="7,794,267,255.07"/>
        <filter val="70,000,000.00"/>
        <filter val="750,000.00"/>
        <filter val="76,213,093.93"/>
        <filter val="79,355,196.00"/>
        <filter val="8,000,000.00"/>
        <filter val="8,400,000.00"/>
        <filter val="8,600,000.00"/>
        <filter val="8,635,617,255.07"/>
        <filter val="82,996,618.15"/>
        <filter val="820,000.00"/>
        <filter val="9,000,000.00"/>
        <filter val="9,500,000.00"/>
        <filter val="91,577,215.00"/>
        <filter val="92,954,197.64"/>
        <filter val="997,380,732.00"/>
      </filters>
    </filterColumn>
  </autoFilter>
  <mergeCells count="3">
    <mergeCell ref="A2:C2"/>
    <mergeCell ref="A3:C3"/>
    <mergeCell ref="A4:C4"/>
  </mergeCells>
  <printOptions horizontalCentered="1"/>
  <pageMargins left="0" right="0" top="0" bottom="0" header="0" footer="0"/>
  <pageSetup scale="9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1D8AC-3CCB-4F50-AA70-0F3667C180BB}">
  <dimension ref="A2:HF276"/>
  <sheetViews>
    <sheetView showGridLines="0" zoomScaleNormal="100" workbookViewId="0">
      <selection activeCell="I233" sqref="I233"/>
    </sheetView>
  </sheetViews>
  <sheetFormatPr defaultColWidth="11.42578125" defaultRowHeight="12.75"/>
  <cols>
    <col min="1" max="1" width="9.42578125" style="1" customWidth="1"/>
    <col min="2" max="2" width="50.7109375" style="1" customWidth="1"/>
    <col min="3" max="3" width="18.5703125" style="1" customWidth="1"/>
    <col min="4" max="69" width="11.42578125" style="1" customWidth="1"/>
    <col min="70" max="70" width="14.5703125" style="1" customWidth="1"/>
    <col min="71" max="71" width="13.42578125" style="1" customWidth="1"/>
    <col min="72" max="72" width="18.42578125" style="1" customWidth="1"/>
    <col min="73" max="73" width="13.7109375" style="1" bestFit="1" customWidth="1"/>
    <col min="74" max="221" width="11.42578125" style="1"/>
    <col min="222" max="222" width="9.42578125" style="1" customWidth="1"/>
    <col min="223" max="223" width="50.7109375" style="1" customWidth="1"/>
    <col min="224" max="226" width="18.5703125" style="1" customWidth="1"/>
    <col min="227" max="227" width="17" style="1" customWidth="1"/>
    <col min="228" max="228" width="12.28515625" style="1" customWidth="1"/>
    <col min="229" max="229" width="15.7109375" style="1" customWidth="1"/>
    <col min="230" max="230" width="17.140625" style="1" customWidth="1"/>
    <col min="231" max="231" width="18" style="1" customWidth="1"/>
    <col min="232" max="232" width="14.140625" style="1" customWidth="1"/>
    <col min="233" max="233" width="11.42578125" style="1"/>
    <col min="234" max="234" width="17.85546875" style="1" customWidth="1"/>
    <col min="235" max="235" width="15.7109375" style="1" customWidth="1"/>
    <col min="236" max="236" width="14.28515625" style="1" customWidth="1"/>
    <col min="237" max="325" width="11.42578125" style="1"/>
    <col min="326" max="326" width="14.5703125" style="1" customWidth="1"/>
    <col min="327" max="327" width="13.42578125" style="1" customWidth="1"/>
    <col min="328" max="328" width="18.42578125" style="1" customWidth="1"/>
    <col min="329" max="329" width="13.7109375" style="1" bestFit="1" customWidth="1"/>
    <col min="330" max="477" width="11.42578125" style="1"/>
    <col min="478" max="478" width="9.42578125" style="1" customWidth="1"/>
    <col min="479" max="479" width="50.7109375" style="1" customWidth="1"/>
    <col min="480" max="482" width="18.5703125" style="1" customWidth="1"/>
    <col min="483" max="483" width="17" style="1" customWidth="1"/>
    <col min="484" max="484" width="12.28515625" style="1" customWidth="1"/>
    <col min="485" max="485" width="15.7109375" style="1" customWidth="1"/>
    <col min="486" max="486" width="17.140625" style="1" customWidth="1"/>
    <col min="487" max="487" width="18" style="1" customWidth="1"/>
    <col min="488" max="488" width="14.140625" style="1" customWidth="1"/>
    <col min="489" max="489" width="11.42578125" style="1"/>
    <col min="490" max="490" width="17.85546875" style="1" customWidth="1"/>
    <col min="491" max="491" width="15.7109375" style="1" customWidth="1"/>
    <col min="492" max="492" width="14.28515625" style="1" customWidth="1"/>
    <col min="493" max="581" width="11.42578125" style="1"/>
    <col min="582" max="582" width="14.5703125" style="1" customWidth="1"/>
    <col min="583" max="583" width="13.42578125" style="1" customWidth="1"/>
    <col min="584" max="584" width="18.42578125" style="1" customWidth="1"/>
    <col min="585" max="585" width="13.7109375" style="1" bestFit="1" customWidth="1"/>
    <col min="586" max="733" width="11.42578125" style="1"/>
    <col min="734" max="734" width="9.42578125" style="1" customWidth="1"/>
    <col min="735" max="735" width="50.7109375" style="1" customWidth="1"/>
    <col min="736" max="738" width="18.5703125" style="1" customWidth="1"/>
    <col min="739" max="739" width="17" style="1" customWidth="1"/>
    <col min="740" max="740" width="12.28515625" style="1" customWidth="1"/>
    <col min="741" max="741" width="15.7109375" style="1" customWidth="1"/>
    <col min="742" max="742" width="17.140625" style="1" customWidth="1"/>
    <col min="743" max="743" width="18" style="1" customWidth="1"/>
    <col min="744" max="744" width="14.140625" style="1" customWidth="1"/>
    <col min="745" max="745" width="11.42578125" style="1"/>
    <col min="746" max="746" width="17.85546875" style="1" customWidth="1"/>
    <col min="747" max="747" width="15.7109375" style="1" customWidth="1"/>
    <col min="748" max="748" width="14.28515625" style="1" customWidth="1"/>
    <col min="749" max="837" width="11.42578125" style="1"/>
    <col min="838" max="838" width="14.5703125" style="1" customWidth="1"/>
    <col min="839" max="839" width="13.42578125" style="1" customWidth="1"/>
    <col min="840" max="840" width="18.42578125" style="1" customWidth="1"/>
    <col min="841" max="841" width="13.7109375" style="1" bestFit="1" customWidth="1"/>
    <col min="842" max="989" width="11.42578125" style="1"/>
    <col min="990" max="990" width="9.42578125" style="1" customWidth="1"/>
    <col min="991" max="991" width="50.7109375" style="1" customWidth="1"/>
    <col min="992" max="994" width="18.5703125" style="1" customWidth="1"/>
    <col min="995" max="995" width="17" style="1" customWidth="1"/>
    <col min="996" max="996" width="12.28515625" style="1" customWidth="1"/>
    <col min="997" max="997" width="15.7109375" style="1" customWidth="1"/>
    <col min="998" max="998" width="17.140625" style="1" customWidth="1"/>
    <col min="999" max="999" width="18" style="1" customWidth="1"/>
    <col min="1000" max="1000" width="14.140625" style="1" customWidth="1"/>
    <col min="1001" max="1001" width="11.42578125" style="1"/>
    <col min="1002" max="1002" width="17.85546875" style="1" customWidth="1"/>
    <col min="1003" max="1003" width="15.7109375" style="1" customWidth="1"/>
    <col min="1004" max="1004" width="14.28515625" style="1" customWidth="1"/>
    <col min="1005" max="1093" width="11.42578125" style="1"/>
    <col min="1094" max="1094" width="14.5703125" style="1" customWidth="1"/>
    <col min="1095" max="1095" width="13.42578125" style="1" customWidth="1"/>
    <col min="1096" max="1096" width="18.42578125" style="1" customWidth="1"/>
    <col min="1097" max="1097" width="13.7109375" style="1" bestFit="1" customWidth="1"/>
    <col min="1098" max="1245" width="11.42578125" style="1"/>
    <col min="1246" max="1246" width="9.42578125" style="1" customWidth="1"/>
    <col min="1247" max="1247" width="50.7109375" style="1" customWidth="1"/>
    <col min="1248" max="1250" width="18.5703125" style="1" customWidth="1"/>
    <col min="1251" max="1251" width="17" style="1" customWidth="1"/>
    <col min="1252" max="1252" width="12.28515625" style="1" customWidth="1"/>
    <col min="1253" max="1253" width="15.7109375" style="1" customWidth="1"/>
    <col min="1254" max="1254" width="17.140625" style="1" customWidth="1"/>
    <col min="1255" max="1255" width="18" style="1" customWidth="1"/>
    <col min="1256" max="1256" width="14.140625" style="1" customWidth="1"/>
    <col min="1257" max="1257" width="11.42578125" style="1"/>
    <col min="1258" max="1258" width="17.85546875" style="1" customWidth="1"/>
    <col min="1259" max="1259" width="15.7109375" style="1" customWidth="1"/>
    <col min="1260" max="1260" width="14.28515625" style="1" customWidth="1"/>
    <col min="1261" max="1349" width="11.42578125" style="1"/>
    <col min="1350" max="1350" width="14.5703125" style="1" customWidth="1"/>
    <col min="1351" max="1351" width="13.42578125" style="1" customWidth="1"/>
    <col min="1352" max="1352" width="18.42578125" style="1" customWidth="1"/>
    <col min="1353" max="1353" width="13.7109375" style="1" bestFit="1" customWidth="1"/>
    <col min="1354" max="1501" width="11.42578125" style="1"/>
    <col min="1502" max="1502" width="9.42578125" style="1" customWidth="1"/>
    <col min="1503" max="1503" width="50.7109375" style="1" customWidth="1"/>
    <col min="1504" max="1506" width="18.5703125" style="1" customWidth="1"/>
    <col min="1507" max="1507" width="17" style="1" customWidth="1"/>
    <col min="1508" max="1508" width="12.28515625" style="1" customWidth="1"/>
    <col min="1509" max="1509" width="15.7109375" style="1" customWidth="1"/>
    <col min="1510" max="1510" width="17.140625" style="1" customWidth="1"/>
    <col min="1511" max="1511" width="18" style="1" customWidth="1"/>
    <col min="1512" max="1512" width="14.140625" style="1" customWidth="1"/>
    <col min="1513" max="1513" width="11.42578125" style="1"/>
    <col min="1514" max="1514" width="17.85546875" style="1" customWidth="1"/>
    <col min="1515" max="1515" width="15.7109375" style="1" customWidth="1"/>
    <col min="1516" max="1516" width="14.28515625" style="1" customWidth="1"/>
    <col min="1517" max="1605" width="11.42578125" style="1"/>
    <col min="1606" max="1606" width="14.5703125" style="1" customWidth="1"/>
    <col min="1607" max="1607" width="13.42578125" style="1" customWidth="1"/>
    <col min="1608" max="1608" width="18.42578125" style="1" customWidth="1"/>
    <col min="1609" max="1609" width="13.7109375" style="1" bestFit="1" customWidth="1"/>
    <col min="1610" max="1757" width="11.42578125" style="1"/>
    <col min="1758" max="1758" width="9.42578125" style="1" customWidth="1"/>
    <col min="1759" max="1759" width="50.7109375" style="1" customWidth="1"/>
    <col min="1760" max="1762" width="18.5703125" style="1" customWidth="1"/>
    <col min="1763" max="1763" width="17" style="1" customWidth="1"/>
    <col min="1764" max="1764" width="12.28515625" style="1" customWidth="1"/>
    <col min="1765" max="1765" width="15.7109375" style="1" customWidth="1"/>
    <col min="1766" max="1766" width="17.140625" style="1" customWidth="1"/>
    <col min="1767" max="1767" width="18" style="1" customWidth="1"/>
    <col min="1768" max="1768" width="14.140625" style="1" customWidth="1"/>
    <col min="1769" max="1769" width="11.42578125" style="1"/>
    <col min="1770" max="1770" width="17.85546875" style="1" customWidth="1"/>
    <col min="1771" max="1771" width="15.7109375" style="1" customWidth="1"/>
    <col min="1772" max="1772" width="14.28515625" style="1" customWidth="1"/>
    <col min="1773" max="1861" width="11.42578125" style="1"/>
    <col min="1862" max="1862" width="14.5703125" style="1" customWidth="1"/>
    <col min="1863" max="1863" width="13.42578125" style="1" customWidth="1"/>
    <col min="1864" max="1864" width="18.42578125" style="1" customWidth="1"/>
    <col min="1865" max="1865" width="13.7109375" style="1" bestFit="1" customWidth="1"/>
    <col min="1866" max="2013" width="11.42578125" style="1"/>
    <col min="2014" max="2014" width="9.42578125" style="1" customWidth="1"/>
    <col min="2015" max="2015" width="50.7109375" style="1" customWidth="1"/>
    <col min="2016" max="2018" width="18.5703125" style="1" customWidth="1"/>
    <col min="2019" max="2019" width="17" style="1" customWidth="1"/>
    <col min="2020" max="2020" width="12.28515625" style="1" customWidth="1"/>
    <col min="2021" max="2021" width="15.7109375" style="1" customWidth="1"/>
    <col min="2022" max="2022" width="17.140625" style="1" customWidth="1"/>
    <col min="2023" max="2023" width="18" style="1" customWidth="1"/>
    <col min="2024" max="2024" width="14.140625" style="1" customWidth="1"/>
    <col min="2025" max="2025" width="11.42578125" style="1"/>
    <col min="2026" max="2026" width="17.85546875" style="1" customWidth="1"/>
    <col min="2027" max="2027" width="15.7109375" style="1" customWidth="1"/>
    <col min="2028" max="2028" width="14.28515625" style="1" customWidth="1"/>
    <col min="2029" max="2117" width="11.42578125" style="1"/>
    <col min="2118" max="2118" width="14.5703125" style="1" customWidth="1"/>
    <col min="2119" max="2119" width="13.42578125" style="1" customWidth="1"/>
    <col min="2120" max="2120" width="18.42578125" style="1" customWidth="1"/>
    <col min="2121" max="2121" width="13.7109375" style="1" bestFit="1" customWidth="1"/>
    <col min="2122" max="2269" width="11.42578125" style="1"/>
    <col min="2270" max="2270" width="9.42578125" style="1" customWidth="1"/>
    <col min="2271" max="2271" width="50.7109375" style="1" customWidth="1"/>
    <col min="2272" max="2274" width="18.5703125" style="1" customWidth="1"/>
    <col min="2275" max="2275" width="17" style="1" customWidth="1"/>
    <col min="2276" max="2276" width="12.28515625" style="1" customWidth="1"/>
    <col min="2277" max="2277" width="15.7109375" style="1" customWidth="1"/>
    <col min="2278" max="2278" width="17.140625" style="1" customWidth="1"/>
    <col min="2279" max="2279" width="18" style="1" customWidth="1"/>
    <col min="2280" max="2280" width="14.140625" style="1" customWidth="1"/>
    <col min="2281" max="2281" width="11.42578125" style="1"/>
    <col min="2282" max="2282" width="17.85546875" style="1" customWidth="1"/>
    <col min="2283" max="2283" width="15.7109375" style="1" customWidth="1"/>
    <col min="2284" max="2284" width="14.28515625" style="1" customWidth="1"/>
    <col min="2285" max="2373" width="11.42578125" style="1"/>
    <col min="2374" max="2374" width="14.5703125" style="1" customWidth="1"/>
    <col min="2375" max="2375" width="13.42578125" style="1" customWidth="1"/>
    <col min="2376" max="2376" width="18.42578125" style="1" customWidth="1"/>
    <col min="2377" max="2377" width="13.7109375" style="1" bestFit="1" customWidth="1"/>
    <col min="2378" max="2525" width="11.42578125" style="1"/>
    <col min="2526" max="2526" width="9.42578125" style="1" customWidth="1"/>
    <col min="2527" max="2527" width="50.7109375" style="1" customWidth="1"/>
    <col min="2528" max="2530" width="18.5703125" style="1" customWidth="1"/>
    <col min="2531" max="2531" width="17" style="1" customWidth="1"/>
    <col min="2532" max="2532" width="12.28515625" style="1" customWidth="1"/>
    <col min="2533" max="2533" width="15.7109375" style="1" customWidth="1"/>
    <col min="2534" max="2534" width="17.140625" style="1" customWidth="1"/>
    <col min="2535" max="2535" width="18" style="1" customWidth="1"/>
    <col min="2536" max="2536" width="14.140625" style="1" customWidth="1"/>
    <col min="2537" max="2537" width="11.42578125" style="1"/>
    <col min="2538" max="2538" width="17.85546875" style="1" customWidth="1"/>
    <col min="2539" max="2539" width="15.7109375" style="1" customWidth="1"/>
    <col min="2540" max="2540" width="14.28515625" style="1" customWidth="1"/>
    <col min="2541" max="2629" width="11.42578125" style="1"/>
    <col min="2630" max="2630" width="14.5703125" style="1" customWidth="1"/>
    <col min="2631" max="2631" width="13.42578125" style="1" customWidth="1"/>
    <col min="2632" max="2632" width="18.42578125" style="1" customWidth="1"/>
    <col min="2633" max="2633" width="13.7109375" style="1" bestFit="1" customWidth="1"/>
    <col min="2634" max="2781" width="11.42578125" style="1"/>
    <col min="2782" max="2782" width="9.42578125" style="1" customWidth="1"/>
    <col min="2783" max="2783" width="50.7109375" style="1" customWidth="1"/>
    <col min="2784" max="2786" width="18.5703125" style="1" customWidth="1"/>
    <col min="2787" max="2787" width="17" style="1" customWidth="1"/>
    <col min="2788" max="2788" width="12.28515625" style="1" customWidth="1"/>
    <col min="2789" max="2789" width="15.7109375" style="1" customWidth="1"/>
    <col min="2790" max="2790" width="17.140625" style="1" customWidth="1"/>
    <col min="2791" max="2791" width="18" style="1" customWidth="1"/>
    <col min="2792" max="2792" width="14.140625" style="1" customWidth="1"/>
    <col min="2793" max="2793" width="11.42578125" style="1"/>
    <col min="2794" max="2794" width="17.85546875" style="1" customWidth="1"/>
    <col min="2795" max="2795" width="15.7109375" style="1" customWidth="1"/>
    <col min="2796" max="2796" width="14.28515625" style="1" customWidth="1"/>
    <col min="2797" max="2885" width="11.42578125" style="1"/>
    <col min="2886" max="2886" width="14.5703125" style="1" customWidth="1"/>
    <col min="2887" max="2887" width="13.42578125" style="1" customWidth="1"/>
    <col min="2888" max="2888" width="18.42578125" style="1" customWidth="1"/>
    <col min="2889" max="2889" width="13.7109375" style="1" bestFit="1" customWidth="1"/>
    <col min="2890" max="3037" width="11.42578125" style="1"/>
    <col min="3038" max="3038" width="9.42578125" style="1" customWidth="1"/>
    <col min="3039" max="3039" width="50.7109375" style="1" customWidth="1"/>
    <col min="3040" max="3042" width="18.5703125" style="1" customWidth="1"/>
    <col min="3043" max="3043" width="17" style="1" customWidth="1"/>
    <col min="3044" max="3044" width="12.28515625" style="1" customWidth="1"/>
    <col min="3045" max="3045" width="15.7109375" style="1" customWidth="1"/>
    <col min="3046" max="3046" width="17.140625" style="1" customWidth="1"/>
    <col min="3047" max="3047" width="18" style="1" customWidth="1"/>
    <col min="3048" max="3048" width="14.140625" style="1" customWidth="1"/>
    <col min="3049" max="3049" width="11.42578125" style="1"/>
    <col min="3050" max="3050" width="17.85546875" style="1" customWidth="1"/>
    <col min="3051" max="3051" width="15.7109375" style="1" customWidth="1"/>
    <col min="3052" max="3052" width="14.28515625" style="1" customWidth="1"/>
    <col min="3053" max="3141" width="11.42578125" style="1"/>
    <col min="3142" max="3142" width="14.5703125" style="1" customWidth="1"/>
    <col min="3143" max="3143" width="13.42578125" style="1" customWidth="1"/>
    <col min="3144" max="3144" width="18.42578125" style="1" customWidth="1"/>
    <col min="3145" max="3145" width="13.7109375" style="1" bestFit="1" customWidth="1"/>
    <col min="3146" max="3293" width="11.42578125" style="1"/>
    <col min="3294" max="3294" width="9.42578125" style="1" customWidth="1"/>
    <col min="3295" max="3295" width="50.7109375" style="1" customWidth="1"/>
    <col min="3296" max="3298" width="18.5703125" style="1" customWidth="1"/>
    <col min="3299" max="3299" width="17" style="1" customWidth="1"/>
    <col min="3300" max="3300" width="12.28515625" style="1" customWidth="1"/>
    <col min="3301" max="3301" width="15.7109375" style="1" customWidth="1"/>
    <col min="3302" max="3302" width="17.140625" style="1" customWidth="1"/>
    <col min="3303" max="3303" width="18" style="1" customWidth="1"/>
    <col min="3304" max="3304" width="14.140625" style="1" customWidth="1"/>
    <col min="3305" max="3305" width="11.42578125" style="1"/>
    <col min="3306" max="3306" width="17.85546875" style="1" customWidth="1"/>
    <col min="3307" max="3307" width="15.7109375" style="1" customWidth="1"/>
    <col min="3308" max="3308" width="14.28515625" style="1" customWidth="1"/>
    <col min="3309" max="3397" width="11.42578125" style="1"/>
    <col min="3398" max="3398" width="14.5703125" style="1" customWidth="1"/>
    <col min="3399" max="3399" width="13.42578125" style="1" customWidth="1"/>
    <col min="3400" max="3400" width="18.42578125" style="1" customWidth="1"/>
    <col min="3401" max="3401" width="13.7109375" style="1" bestFit="1" customWidth="1"/>
    <col min="3402" max="3549" width="11.42578125" style="1"/>
    <col min="3550" max="3550" width="9.42578125" style="1" customWidth="1"/>
    <col min="3551" max="3551" width="50.7109375" style="1" customWidth="1"/>
    <col min="3552" max="3554" width="18.5703125" style="1" customWidth="1"/>
    <col min="3555" max="3555" width="17" style="1" customWidth="1"/>
    <col min="3556" max="3556" width="12.28515625" style="1" customWidth="1"/>
    <col min="3557" max="3557" width="15.7109375" style="1" customWidth="1"/>
    <col min="3558" max="3558" width="17.140625" style="1" customWidth="1"/>
    <col min="3559" max="3559" width="18" style="1" customWidth="1"/>
    <col min="3560" max="3560" width="14.140625" style="1" customWidth="1"/>
    <col min="3561" max="3561" width="11.42578125" style="1"/>
    <col min="3562" max="3562" width="17.85546875" style="1" customWidth="1"/>
    <col min="3563" max="3563" width="15.7109375" style="1" customWidth="1"/>
    <col min="3564" max="3564" width="14.28515625" style="1" customWidth="1"/>
    <col min="3565" max="3653" width="11.42578125" style="1"/>
    <col min="3654" max="3654" width="14.5703125" style="1" customWidth="1"/>
    <col min="3655" max="3655" width="13.42578125" style="1" customWidth="1"/>
    <col min="3656" max="3656" width="18.42578125" style="1" customWidth="1"/>
    <col min="3657" max="3657" width="13.7109375" style="1" bestFit="1" customWidth="1"/>
    <col min="3658" max="3805" width="11.42578125" style="1"/>
    <col min="3806" max="3806" width="9.42578125" style="1" customWidth="1"/>
    <col min="3807" max="3807" width="50.7109375" style="1" customWidth="1"/>
    <col min="3808" max="3810" width="18.5703125" style="1" customWidth="1"/>
    <col min="3811" max="3811" width="17" style="1" customWidth="1"/>
    <col min="3812" max="3812" width="12.28515625" style="1" customWidth="1"/>
    <col min="3813" max="3813" width="15.7109375" style="1" customWidth="1"/>
    <col min="3814" max="3814" width="17.140625" style="1" customWidth="1"/>
    <col min="3815" max="3815" width="18" style="1" customWidth="1"/>
    <col min="3816" max="3816" width="14.140625" style="1" customWidth="1"/>
    <col min="3817" max="3817" width="11.42578125" style="1"/>
    <col min="3818" max="3818" width="17.85546875" style="1" customWidth="1"/>
    <col min="3819" max="3819" width="15.7109375" style="1" customWidth="1"/>
    <col min="3820" max="3820" width="14.28515625" style="1" customWidth="1"/>
    <col min="3821" max="3909" width="11.42578125" style="1"/>
    <col min="3910" max="3910" width="14.5703125" style="1" customWidth="1"/>
    <col min="3911" max="3911" width="13.42578125" style="1" customWidth="1"/>
    <col min="3912" max="3912" width="18.42578125" style="1" customWidth="1"/>
    <col min="3913" max="3913" width="13.7109375" style="1" bestFit="1" customWidth="1"/>
    <col min="3914" max="4061" width="11.42578125" style="1"/>
    <col min="4062" max="4062" width="9.42578125" style="1" customWidth="1"/>
    <col min="4063" max="4063" width="50.7109375" style="1" customWidth="1"/>
    <col min="4064" max="4066" width="18.5703125" style="1" customWidth="1"/>
    <col min="4067" max="4067" width="17" style="1" customWidth="1"/>
    <col min="4068" max="4068" width="12.28515625" style="1" customWidth="1"/>
    <col min="4069" max="4069" width="15.7109375" style="1" customWidth="1"/>
    <col min="4070" max="4070" width="17.140625" style="1" customWidth="1"/>
    <col min="4071" max="4071" width="18" style="1" customWidth="1"/>
    <col min="4072" max="4072" width="14.140625" style="1" customWidth="1"/>
    <col min="4073" max="4073" width="11.42578125" style="1"/>
    <col min="4074" max="4074" width="17.85546875" style="1" customWidth="1"/>
    <col min="4075" max="4075" width="15.7109375" style="1" customWidth="1"/>
    <col min="4076" max="4076" width="14.28515625" style="1" customWidth="1"/>
    <col min="4077" max="4165" width="11.42578125" style="1"/>
    <col min="4166" max="4166" width="14.5703125" style="1" customWidth="1"/>
    <col min="4167" max="4167" width="13.42578125" style="1" customWidth="1"/>
    <col min="4168" max="4168" width="18.42578125" style="1" customWidth="1"/>
    <col min="4169" max="4169" width="13.7109375" style="1" bestFit="1" customWidth="1"/>
    <col min="4170" max="4317" width="11.42578125" style="1"/>
    <col min="4318" max="4318" width="9.42578125" style="1" customWidth="1"/>
    <col min="4319" max="4319" width="50.7109375" style="1" customWidth="1"/>
    <col min="4320" max="4322" width="18.5703125" style="1" customWidth="1"/>
    <col min="4323" max="4323" width="17" style="1" customWidth="1"/>
    <col min="4324" max="4324" width="12.28515625" style="1" customWidth="1"/>
    <col min="4325" max="4325" width="15.7109375" style="1" customWidth="1"/>
    <col min="4326" max="4326" width="17.140625" style="1" customWidth="1"/>
    <col min="4327" max="4327" width="18" style="1" customWidth="1"/>
    <col min="4328" max="4328" width="14.140625" style="1" customWidth="1"/>
    <col min="4329" max="4329" width="11.42578125" style="1"/>
    <col min="4330" max="4330" width="17.85546875" style="1" customWidth="1"/>
    <col min="4331" max="4331" width="15.7109375" style="1" customWidth="1"/>
    <col min="4332" max="4332" width="14.28515625" style="1" customWidth="1"/>
    <col min="4333" max="4421" width="11.42578125" style="1"/>
    <col min="4422" max="4422" width="14.5703125" style="1" customWidth="1"/>
    <col min="4423" max="4423" width="13.42578125" style="1" customWidth="1"/>
    <col min="4424" max="4424" width="18.42578125" style="1" customWidth="1"/>
    <col min="4425" max="4425" width="13.7109375" style="1" bestFit="1" customWidth="1"/>
    <col min="4426" max="4573" width="11.42578125" style="1"/>
    <col min="4574" max="4574" width="9.42578125" style="1" customWidth="1"/>
    <col min="4575" max="4575" width="50.7109375" style="1" customWidth="1"/>
    <col min="4576" max="4578" width="18.5703125" style="1" customWidth="1"/>
    <col min="4579" max="4579" width="17" style="1" customWidth="1"/>
    <col min="4580" max="4580" width="12.28515625" style="1" customWidth="1"/>
    <col min="4581" max="4581" width="15.7109375" style="1" customWidth="1"/>
    <col min="4582" max="4582" width="17.140625" style="1" customWidth="1"/>
    <col min="4583" max="4583" width="18" style="1" customWidth="1"/>
    <col min="4584" max="4584" width="14.140625" style="1" customWidth="1"/>
    <col min="4585" max="4585" width="11.42578125" style="1"/>
    <col min="4586" max="4586" width="17.85546875" style="1" customWidth="1"/>
    <col min="4587" max="4587" width="15.7109375" style="1" customWidth="1"/>
    <col min="4588" max="4588" width="14.28515625" style="1" customWidth="1"/>
    <col min="4589" max="4677" width="11.42578125" style="1"/>
    <col min="4678" max="4678" width="14.5703125" style="1" customWidth="1"/>
    <col min="4679" max="4679" width="13.42578125" style="1" customWidth="1"/>
    <col min="4680" max="4680" width="18.42578125" style="1" customWidth="1"/>
    <col min="4681" max="4681" width="13.7109375" style="1" bestFit="1" customWidth="1"/>
    <col min="4682" max="4829" width="11.42578125" style="1"/>
    <col min="4830" max="4830" width="9.42578125" style="1" customWidth="1"/>
    <col min="4831" max="4831" width="50.7109375" style="1" customWidth="1"/>
    <col min="4832" max="4834" width="18.5703125" style="1" customWidth="1"/>
    <col min="4835" max="4835" width="17" style="1" customWidth="1"/>
    <col min="4836" max="4836" width="12.28515625" style="1" customWidth="1"/>
    <col min="4837" max="4837" width="15.7109375" style="1" customWidth="1"/>
    <col min="4838" max="4838" width="17.140625" style="1" customWidth="1"/>
    <col min="4839" max="4839" width="18" style="1" customWidth="1"/>
    <col min="4840" max="4840" width="14.140625" style="1" customWidth="1"/>
    <col min="4841" max="4841" width="11.42578125" style="1"/>
    <col min="4842" max="4842" width="17.85546875" style="1" customWidth="1"/>
    <col min="4843" max="4843" width="15.7109375" style="1" customWidth="1"/>
    <col min="4844" max="4844" width="14.28515625" style="1" customWidth="1"/>
    <col min="4845" max="4933" width="11.42578125" style="1"/>
    <col min="4934" max="4934" width="14.5703125" style="1" customWidth="1"/>
    <col min="4935" max="4935" width="13.42578125" style="1" customWidth="1"/>
    <col min="4936" max="4936" width="18.42578125" style="1" customWidth="1"/>
    <col min="4937" max="4937" width="13.7109375" style="1" bestFit="1" customWidth="1"/>
    <col min="4938" max="5085" width="11.42578125" style="1"/>
    <col min="5086" max="5086" width="9.42578125" style="1" customWidth="1"/>
    <col min="5087" max="5087" width="50.7109375" style="1" customWidth="1"/>
    <col min="5088" max="5090" width="18.5703125" style="1" customWidth="1"/>
    <col min="5091" max="5091" width="17" style="1" customWidth="1"/>
    <col min="5092" max="5092" width="12.28515625" style="1" customWidth="1"/>
    <col min="5093" max="5093" width="15.7109375" style="1" customWidth="1"/>
    <col min="5094" max="5094" width="17.140625" style="1" customWidth="1"/>
    <col min="5095" max="5095" width="18" style="1" customWidth="1"/>
    <col min="5096" max="5096" width="14.140625" style="1" customWidth="1"/>
    <col min="5097" max="5097" width="11.42578125" style="1"/>
    <col min="5098" max="5098" width="17.85546875" style="1" customWidth="1"/>
    <col min="5099" max="5099" width="15.7109375" style="1" customWidth="1"/>
    <col min="5100" max="5100" width="14.28515625" style="1" customWidth="1"/>
    <col min="5101" max="5189" width="11.42578125" style="1"/>
    <col min="5190" max="5190" width="14.5703125" style="1" customWidth="1"/>
    <col min="5191" max="5191" width="13.42578125" style="1" customWidth="1"/>
    <col min="5192" max="5192" width="18.42578125" style="1" customWidth="1"/>
    <col min="5193" max="5193" width="13.7109375" style="1" bestFit="1" customWidth="1"/>
    <col min="5194" max="5341" width="11.42578125" style="1"/>
    <col min="5342" max="5342" width="9.42578125" style="1" customWidth="1"/>
    <col min="5343" max="5343" width="50.7109375" style="1" customWidth="1"/>
    <col min="5344" max="5346" width="18.5703125" style="1" customWidth="1"/>
    <col min="5347" max="5347" width="17" style="1" customWidth="1"/>
    <col min="5348" max="5348" width="12.28515625" style="1" customWidth="1"/>
    <col min="5349" max="5349" width="15.7109375" style="1" customWidth="1"/>
    <col min="5350" max="5350" width="17.140625" style="1" customWidth="1"/>
    <col min="5351" max="5351" width="18" style="1" customWidth="1"/>
    <col min="5352" max="5352" width="14.140625" style="1" customWidth="1"/>
    <col min="5353" max="5353" width="11.42578125" style="1"/>
    <col min="5354" max="5354" width="17.85546875" style="1" customWidth="1"/>
    <col min="5355" max="5355" width="15.7109375" style="1" customWidth="1"/>
    <col min="5356" max="5356" width="14.28515625" style="1" customWidth="1"/>
    <col min="5357" max="5445" width="11.42578125" style="1"/>
    <col min="5446" max="5446" width="14.5703125" style="1" customWidth="1"/>
    <col min="5447" max="5447" width="13.42578125" style="1" customWidth="1"/>
    <col min="5448" max="5448" width="18.42578125" style="1" customWidth="1"/>
    <col min="5449" max="5449" width="13.7109375" style="1" bestFit="1" customWidth="1"/>
    <col min="5450" max="5597" width="11.42578125" style="1"/>
    <col min="5598" max="5598" width="9.42578125" style="1" customWidth="1"/>
    <col min="5599" max="5599" width="50.7109375" style="1" customWidth="1"/>
    <col min="5600" max="5602" width="18.5703125" style="1" customWidth="1"/>
    <col min="5603" max="5603" width="17" style="1" customWidth="1"/>
    <col min="5604" max="5604" width="12.28515625" style="1" customWidth="1"/>
    <col min="5605" max="5605" width="15.7109375" style="1" customWidth="1"/>
    <col min="5606" max="5606" width="17.140625" style="1" customWidth="1"/>
    <col min="5607" max="5607" width="18" style="1" customWidth="1"/>
    <col min="5608" max="5608" width="14.140625" style="1" customWidth="1"/>
    <col min="5609" max="5609" width="11.42578125" style="1"/>
    <col min="5610" max="5610" width="17.85546875" style="1" customWidth="1"/>
    <col min="5611" max="5611" width="15.7109375" style="1" customWidth="1"/>
    <col min="5612" max="5612" width="14.28515625" style="1" customWidth="1"/>
    <col min="5613" max="5701" width="11.42578125" style="1"/>
    <col min="5702" max="5702" width="14.5703125" style="1" customWidth="1"/>
    <col min="5703" max="5703" width="13.42578125" style="1" customWidth="1"/>
    <col min="5704" max="5704" width="18.42578125" style="1" customWidth="1"/>
    <col min="5705" max="5705" width="13.7109375" style="1" bestFit="1" customWidth="1"/>
    <col min="5706" max="5853" width="11.42578125" style="1"/>
    <col min="5854" max="5854" width="9.42578125" style="1" customWidth="1"/>
    <col min="5855" max="5855" width="50.7109375" style="1" customWidth="1"/>
    <col min="5856" max="5858" width="18.5703125" style="1" customWidth="1"/>
    <col min="5859" max="5859" width="17" style="1" customWidth="1"/>
    <col min="5860" max="5860" width="12.28515625" style="1" customWidth="1"/>
    <col min="5861" max="5861" width="15.7109375" style="1" customWidth="1"/>
    <col min="5862" max="5862" width="17.140625" style="1" customWidth="1"/>
    <col min="5863" max="5863" width="18" style="1" customWidth="1"/>
    <col min="5864" max="5864" width="14.140625" style="1" customWidth="1"/>
    <col min="5865" max="5865" width="11.42578125" style="1"/>
    <col min="5866" max="5866" width="17.85546875" style="1" customWidth="1"/>
    <col min="5867" max="5867" width="15.7109375" style="1" customWidth="1"/>
    <col min="5868" max="5868" width="14.28515625" style="1" customWidth="1"/>
    <col min="5869" max="5957" width="11.42578125" style="1"/>
    <col min="5958" max="5958" width="14.5703125" style="1" customWidth="1"/>
    <col min="5959" max="5959" width="13.42578125" style="1" customWidth="1"/>
    <col min="5960" max="5960" width="18.42578125" style="1" customWidth="1"/>
    <col min="5961" max="5961" width="13.7109375" style="1" bestFit="1" customWidth="1"/>
    <col min="5962" max="6109" width="11.42578125" style="1"/>
    <col min="6110" max="6110" width="9.42578125" style="1" customWidth="1"/>
    <col min="6111" max="6111" width="50.7109375" style="1" customWidth="1"/>
    <col min="6112" max="6114" width="18.5703125" style="1" customWidth="1"/>
    <col min="6115" max="6115" width="17" style="1" customWidth="1"/>
    <col min="6116" max="6116" width="12.28515625" style="1" customWidth="1"/>
    <col min="6117" max="6117" width="15.7109375" style="1" customWidth="1"/>
    <col min="6118" max="6118" width="17.140625" style="1" customWidth="1"/>
    <col min="6119" max="6119" width="18" style="1" customWidth="1"/>
    <col min="6120" max="6120" width="14.140625" style="1" customWidth="1"/>
    <col min="6121" max="6121" width="11.42578125" style="1"/>
    <col min="6122" max="6122" width="17.85546875" style="1" customWidth="1"/>
    <col min="6123" max="6123" width="15.7109375" style="1" customWidth="1"/>
    <col min="6124" max="6124" width="14.28515625" style="1" customWidth="1"/>
    <col min="6125" max="6213" width="11.42578125" style="1"/>
    <col min="6214" max="6214" width="14.5703125" style="1" customWidth="1"/>
    <col min="6215" max="6215" width="13.42578125" style="1" customWidth="1"/>
    <col min="6216" max="6216" width="18.42578125" style="1" customWidth="1"/>
    <col min="6217" max="6217" width="13.7109375" style="1" bestFit="1" customWidth="1"/>
    <col min="6218" max="6365" width="11.42578125" style="1"/>
    <col min="6366" max="6366" width="9.42578125" style="1" customWidth="1"/>
    <col min="6367" max="6367" width="50.7109375" style="1" customWidth="1"/>
    <col min="6368" max="6370" width="18.5703125" style="1" customWidth="1"/>
    <col min="6371" max="6371" width="17" style="1" customWidth="1"/>
    <col min="6372" max="6372" width="12.28515625" style="1" customWidth="1"/>
    <col min="6373" max="6373" width="15.7109375" style="1" customWidth="1"/>
    <col min="6374" max="6374" width="17.140625" style="1" customWidth="1"/>
    <col min="6375" max="6375" width="18" style="1" customWidth="1"/>
    <col min="6376" max="6376" width="14.140625" style="1" customWidth="1"/>
    <col min="6377" max="6377" width="11.42578125" style="1"/>
    <col min="6378" max="6378" width="17.85546875" style="1" customWidth="1"/>
    <col min="6379" max="6379" width="15.7109375" style="1" customWidth="1"/>
    <col min="6380" max="6380" width="14.28515625" style="1" customWidth="1"/>
    <col min="6381" max="6469" width="11.42578125" style="1"/>
    <col min="6470" max="6470" width="14.5703125" style="1" customWidth="1"/>
    <col min="6471" max="6471" width="13.42578125" style="1" customWidth="1"/>
    <col min="6472" max="6472" width="18.42578125" style="1" customWidth="1"/>
    <col min="6473" max="6473" width="13.7109375" style="1" bestFit="1" customWidth="1"/>
    <col min="6474" max="6621" width="11.42578125" style="1"/>
    <col min="6622" max="6622" width="9.42578125" style="1" customWidth="1"/>
    <col min="6623" max="6623" width="50.7109375" style="1" customWidth="1"/>
    <col min="6624" max="6626" width="18.5703125" style="1" customWidth="1"/>
    <col min="6627" max="6627" width="17" style="1" customWidth="1"/>
    <col min="6628" max="6628" width="12.28515625" style="1" customWidth="1"/>
    <col min="6629" max="6629" width="15.7109375" style="1" customWidth="1"/>
    <col min="6630" max="6630" width="17.140625" style="1" customWidth="1"/>
    <col min="6631" max="6631" width="18" style="1" customWidth="1"/>
    <col min="6632" max="6632" width="14.140625" style="1" customWidth="1"/>
    <col min="6633" max="6633" width="11.42578125" style="1"/>
    <col min="6634" max="6634" width="17.85546875" style="1" customWidth="1"/>
    <col min="6635" max="6635" width="15.7109375" style="1" customWidth="1"/>
    <col min="6636" max="6636" width="14.28515625" style="1" customWidth="1"/>
    <col min="6637" max="6725" width="11.42578125" style="1"/>
    <col min="6726" max="6726" width="14.5703125" style="1" customWidth="1"/>
    <col min="6727" max="6727" width="13.42578125" style="1" customWidth="1"/>
    <col min="6728" max="6728" width="18.42578125" style="1" customWidth="1"/>
    <col min="6729" max="6729" width="13.7109375" style="1" bestFit="1" customWidth="1"/>
    <col min="6730" max="6877" width="11.42578125" style="1"/>
    <col min="6878" max="6878" width="9.42578125" style="1" customWidth="1"/>
    <col min="6879" max="6879" width="50.7109375" style="1" customWidth="1"/>
    <col min="6880" max="6882" width="18.5703125" style="1" customWidth="1"/>
    <col min="6883" max="6883" width="17" style="1" customWidth="1"/>
    <col min="6884" max="6884" width="12.28515625" style="1" customWidth="1"/>
    <col min="6885" max="6885" width="15.7109375" style="1" customWidth="1"/>
    <col min="6886" max="6886" width="17.140625" style="1" customWidth="1"/>
    <col min="6887" max="6887" width="18" style="1" customWidth="1"/>
    <col min="6888" max="6888" width="14.140625" style="1" customWidth="1"/>
    <col min="6889" max="6889" width="11.42578125" style="1"/>
    <col min="6890" max="6890" width="17.85546875" style="1" customWidth="1"/>
    <col min="6891" max="6891" width="15.7109375" style="1" customWidth="1"/>
    <col min="6892" max="6892" width="14.28515625" style="1" customWidth="1"/>
    <col min="6893" max="6981" width="11.42578125" style="1"/>
    <col min="6982" max="6982" width="14.5703125" style="1" customWidth="1"/>
    <col min="6983" max="6983" width="13.42578125" style="1" customWidth="1"/>
    <col min="6984" max="6984" width="18.42578125" style="1" customWidth="1"/>
    <col min="6985" max="6985" width="13.7109375" style="1" bestFit="1" customWidth="1"/>
    <col min="6986" max="7133" width="11.42578125" style="1"/>
    <col min="7134" max="7134" width="9.42578125" style="1" customWidth="1"/>
    <col min="7135" max="7135" width="50.7109375" style="1" customWidth="1"/>
    <col min="7136" max="7138" width="18.5703125" style="1" customWidth="1"/>
    <col min="7139" max="7139" width="17" style="1" customWidth="1"/>
    <col min="7140" max="7140" width="12.28515625" style="1" customWidth="1"/>
    <col min="7141" max="7141" width="15.7109375" style="1" customWidth="1"/>
    <col min="7142" max="7142" width="17.140625" style="1" customWidth="1"/>
    <col min="7143" max="7143" width="18" style="1" customWidth="1"/>
    <col min="7144" max="7144" width="14.140625" style="1" customWidth="1"/>
    <col min="7145" max="7145" width="11.42578125" style="1"/>
    <col min="7146" max="7146" width="17.85546875" style="1" customWidth="1"/>
    <col min="7147" max="7147" width="15.7109375" style="1" customWidth="1"/>
    <col min="7148" max="7148" width="14.28515625" style="1" customWidth="1"/>
    <col min="7149" max="7237" width="11.42578125" style="1"/>
    <col min="7238" max="7238" width="14.5703125" style="1" customWidth="1"/>
    <col min="7239" max="7239" width="13.42578125" style="1" customWidth="1"/>
    <col min="7240" max="7240" width="18.42578125" style="1" customWidth="1"/>
    <col min="7241" max="7241" width="13.7109375" style="1" bestFit="1" customWidth="1"/>
    <col min="7242" max="7389" width="11.42578125" style="1"/>
    <col min="7390" max="7390" width="9.42578125" style="1" customWidth="1"/>
    <col min="7391" max="7391" width="50.7109375" style="1" customWidth="1"/>
    <col min="7392" max="7394" width="18.5703125" style="1" customWidth="1"/>
    <col min="7395" max="7395" width="17" style="1" customWidth="1"/>
    <col min="7396" max="7396" width="12.28515625" style="1" customWidth="1"/>
    <col min="7397" max="7397" width="15.7109375" style="1" customWidth="1"/>
    <col min="7398" max="7398" width="17.140625" style="1" customWidth="1"/>
    <col min="7399" max="7399" width="18" style="1" customWidth="1"/>
    <col min="7400" max="7400" width="14.140625" style="1" customWidth="1"/>
    <col min="7401" max="7401" width="11.42578125" style="1"/>
    <col min="7402" max="7402" width="17.85546875" style="1" customWidth="1"/>
    <col min="7403" max="7403" width="15.7109375" style="1" customWidth="1"/>
    <col min="7404" max="7404" width="14.28515625" style="1" customWidth="1"/>
    <col min="7405" max="7493" width="11.42578125" style="1"/>
    <col min="7494" max="7494" width="14.5703125" style="1" customWidth="1"/>
    <col min="7495" max="7495" width="13.42578125" style="1" customWidth="1"/>
    <col min="7496" max="7496" width="18.42578125" style="1" customWidth="1"/>
    <col min="7497" max="7497" width="13.7109375" style="1" bestFit="1" customWidth="1"/>
    <col min="7498" max="7645" width="11.42578125" style="1"/>
    <col min="7646" max="7646" width="9.42578125" style="1" customWidth="1"/>
    <col min="7647" max="7647" width="50.7109375" style="1" customWidth="1"/>
    <col min="7648" max="7650" width="18.5703125" style="1" customWidth="1"/>
    <col min="7651" max="7651" width="17" style="1" customWidth="1"/>
    <col min="7652" max="7652" width="12.28515625" style="1" customWidth="1"/>
    <col min="7653" max="7653" width="15.7109375" style="1" customWidth="1"/>
    <col min="7654" max="7654" width="17.140625" style="1" customWidth="1"/>
    <col min="7655" max="7655" width="18" style="1" customWidth="1"/>
    <col min="7656" max="7656" width="14.140625" style="1" customWidth="1"/>
    <col min="7657" max="7657" width="11.42578125" style="1"/>
    <col min="7658" max="7658" width="17.85546875" style="1" customWidth="1"/>
    <col min="7659" max="7659" width="15.7109375" style="1" customWidth="1"/>
    <col min="7660" max="7660" width="14.28515625" style="1" customWidth="1"/>
    <col min="7661" max="7749" width="11.42578125" style="1"/>
    <col min="7750" max="7750" width="14.5703125" style="1" customWidth="1"/>
    <col min="7751" max="7751" width="13.42578125" style="1" customWidth="1"/>
    <col min="7752" max="7752" width="18.42578125" style="1" customWidth="1"/>
    <col min="7753" max="7753" width="13.7109375" style="1" bestFit="1" customWidth="1"/>
    <col min="7754" max="7901" width="11.42578125" style="1"/>
    <col min="7902" max="7902" width="9.42578125" style="1" customWidth="1"/>
    <col min="7903" max="7903" width="50.7109375" style="1" customWidth="1"/>
    <col min="7904" max="7906" width="18.5703125" style="1" customWidth="1"/>
    <col min="7907" max="7907" width="17" style="1" customWidth="1"/>
    <col min="7908" max="7908" width="12.28515625" style="1" customWidth="1"/>
    <col min="7909" max="7909" width="15.7109375" style="1" customWidth="1"/>
    <col min="7910" max="7910" width="17.140625" style="1" customWidth="1"/>
    <col min="7911" max="7911" width="18" style="1" customWidth="1"/>
    <col min="7912" max="7912" width="14.140625" style="1" customWidth="1"/>
    <col min="7913" max="7913" width="11.42578125" style="1"/>
    <col min="7914" max="7914" width="17.85546875" style="1" customWidth="1"/>
    <col min="7915" max="7915" width="15.7109375" style="1" customWidth="1"/>
    <col min="7916" max="7916" width="14.28515625" style="1" customWidth="1"/>
    <col min="7917" max="8005" width="11.42578125" style="1"/>
    <col min="8006" max="8006" width="14.5703125" style="1" customWidth="1"/>
    <col min="8007" max="8007" width="13.42578125" style="1" customWidth="1"/>
    <col min="8008" max="8008" width="18.42578125" style="1" customWidth="1"/>
    <col min="8009" max="8009" width="13.7109375" style="1" bestFit="1" customWidth="1"/>
    <col min="8010" max="8157" width="11.42578125" style="1"/>
    <col min="8158" max="8158" width="9.42578125" style="1" customWidth="1"/>
    <col min="8159" max="8159" width="50.7109375" style="1" customWidth="1"/>
    <col min="8160" max="8162" width="18.5703125" style="1" customWidth="1"/>
    <col min="8163" max="8163" width="17" style="1" customWidth="1"/>
    <col min="8164" max="8164" width="12.28515625" style="1" customWidth="1"/>
    <col min="8165" max="8165" width="15.7109375" style="1" customWidth="1"/>
    <col min="8166" max="8166" width="17.140625" style="1" customWidth="1"/>
    <col min="8167" max="8167" width="18" style="1" customWidth="1"/>
    <col min="8168" max="8168" width="14.140625" style="1" customWidth="1"/>
    <col min="8169" max="8169" width="11.42578125" style="1"/>
    <col min="8170" max="8170" width="17.85546875" style="1" customWidth="1"/>
    <col min="8171" max="8171" width="15.7109375" style="1" customWidth="1"/>
    <col min="8172" max="8172" width="14.28515625" style="1" customWidth="1"/>
    <col min="8173" max="8261" width="11.42578125" style="1"/>
    <col min="8262" max="8262" width="14.5703125" style="1" customWidth="1"/>
    <col min="8263" max="8263" width="13.42578125" style="1" customWidth="1"/>
    <col min="8264" max="8264" width="18.42578125" style="1" customWidth="1"/>
    <col min="8265" max="8265" width="13.7109375" style="1" bestFit="1" customWidth="1"/>
    <col min="8266" max="8413" width="11.42578125" style="1"/>
    <col min="8414" max="8414" width="9.42578125" style="1" customWidth="1"/>
    <col min="8415" max="8415" width="50.7109375" style="1" customWidth="1"/>
    <col min="8416" max="8418" width="18.5703125" style="1" customWidth="1"/>
    <col min="8419" max="8419" width="17" style="1" customWidth="1"/>
    <col min="8420" max="8420" width="12.28515625" style="1" customWidth="1"/>
    <col min="8421" max="8421" width="15.7109375" style="1" customWidth="1"/>
    <col min="8422" max="8422" width="17.140625" style="1" customWidth="1"/>
    <col min="8423" max="8423" width="18" style="1" customWidth="1"/>
    <col min="8424" max="8424" width="14.140625" style="1" customWidth="1"/>
    <col min="8425" max="8425" width="11.42578125" style="1"/>
    <col min="8426" max="8426" width="17.85546875" style="1" customWidth="1"/>
    <col min="8427" max="8427" width="15.7109375" style="1" customWidth="1"/>
    <col min="8428" max="8428" width="14.28515625" style="1" customWidth="1"/>
    <col min="8429" max="8517" width="11.42578125" style="1"/>
    <col min="8518" max="8518" width="14.5703125" style="1" customWidth="1"/>
    <col min="8519" max="8519" width="13.42578125" style="1" customWidth="1"/>
    <col min="8520" max="8520" width="18.42578125" style="1" customWidth="1"/>
    <col min="8521" max="8521" width="13.7109375" style="1" bestFit="1" customWidth="1"/>
    <col min="8522" max="8669" width="11.42578125" style="1"/>
    <col min="8670" max="8670" width="9.42578125" style="1" customWidth="1"/>
    <col min="8671" max="8671" width="50.7109375" style="1" customWidth="1"/>
    <col min="8672" max="8674" width="18.5703125" style="1" customWidth="1"/>
    <col min="8675" max="8675" width="17" style="1" customWidth="1"/>
    <col min="8676" max="8676" width="12.28515625" style="1" customWidth="1"/>
    <col min="8677" max="8677" width="15.7109375" style="1" customWidth="1"/>
    <col min="8678" max="8678" width="17.140625" style="1" customWidth="1"/>
    <col min="8679" max="8679" width="18" style="1" customWidth="1"/>
    <col min="8680" max="8680" width="14.140625" style="1" customWidth="1"/>
    <col min="8681" max="8681" width="11.42578125" style="1"/>
    <col min="8682" max="8682" width="17.85546875" style="1" customWidth="1"/>
    <col min="8683" max="8683" width="15.7109375" style="1" customWidth="1"/>
    <col min="8684" max="8684" width="14.28515625" style="1" customWidth="1"/>
    <col min="8685" max="8773" width="11.42578125" style="1"/>
    <col min="8774" max="8774" width="14.5703125" style="1" customWidth="1"/>
    <col min="8775" max="8775" width="13.42578125" style="1" customWidth="1"/>
    <col min="8776" max="8776" width="18.42578125" style="1" customWidth="1"/>
    <col min="8777" max="8777" width="13.7109375" style="1" bestFit="1" customWidth="1"/>
    <col min="8778" max="8925" width="11.42578125" style="1"/>
    <col min="8926" max="8926" width="9.42578125" style="1" customWidth="1"/>
    <col min="8927" max="8927" width="50.7109375" style="1" customWidth="1"/>
    <col min="8928" max="8930" width="18.5703125" style="1" customWidth="1"/>
    <col min="8931" max="8931" width="17" style="1" customWidth="1"/>
    <col min="8932" max="8932" width="12.28515625" style="1" customWidth="1"/>
    <col min="8933" max="8933" width="15.7109375" style="1" customWidth="1"/>
    <col min="8934" max="8934" width="17.140625" style="1" customWidth="1"/>
    <col min="8935" max="8935" width="18" style="1" customWidth="1"/>
    <col min="8936" max="8936" width="14.140625" style="1" customWidth="1"/>
    <col min="8937" max="8937" width="11.42578125" style="1"/>
    <col min="8938" max="8938" width="17.85546875" style="1" customWidth="1"/>
    <col min="8939" max="8939" width="15.7109375" style="1" customWidth="1"/>
    <col min="8940" max="8940" width="14.28515625" style="1" customWidth="1"/>
    <col min="8941" max="9029" width="11.42578125" style="1"/>
    <col min="9030" max="9030" width="14.5703125" style="1" customWidth="1"/>
    <col min="9031" max="9031" width="13.42578125" style="1" customWidth="1"/>
    <col min="9032" max="9032" width="18.42578125" style="1" customWidth="1"/>
    <col min="9033" max="9033" width="13.7109375" style="1" bestFit="1" customWidth="1"/>
    <col min="9034" max="9181" width="11.42578125" style="1"/>
    <col min="9182" max="9182" width="9.42578125" style="1" customWidth="1"/>
    <col min="9183" max="9183" width="50.7109375" style="1" customWidth="1"/>
    <col min="9184" max="9186" width="18.5703125" style="1" customWidth="1"/>
    <col min="9187" max="9187" width="17" style="1" customWidth="1"/>
    <col min="9188" max="9188" width="12.28515625" style="1" customWidth="1"/>
    <col min="9189" max="9189" width="15.7109375" style="1" customWidth="1"/>
    <col min="9190" max="9190" width="17.140625" style="1" customWidth="1"/>
    <col min="9191" max="9191" width="18" style="1" customWidth="1"/>
    <col min="9192" max="9192" width="14.140625" style="1" customWidth="1"/>
    <col min="9193" max="9193" width="11.42578125" style="1"/>
    <col min="9194" max="9194" width="17.85546875" style="1" customWidth="1"/>
    <col min="9195" max="9195" width="15.7109375" style="1" customWidth="1"/>
    <col min="9196" max="9196" width="14.28515625" style="1" customWidth="1"/>
    <col min="9197" max="9285" width="11.42578125" style="1"/>
    <col min="9286" max="9286" width="14.5703125" style="1" customWidth="1"/>
    <col min="9287" max="9287" width="13.42578125" style="1" customWidth="1"/>
    <col min="9288" max="9288" width="18.42578125" style="1" customWidth="1"/>
    <col min="9289" max="9289" width="13.7109375" style="1" bestFit="1" customWidth="1"/>
    <col min="9290" max="9437" width="11.42578125" style="1"/>
    <col min="9438" max="9438" width="9.42578125" style="1" customWidth="1"/>
    <col min="9439" max="9439" width="50.7109375" style="1" customWidth="1"/>
    <col min="9440" max="9442" width="18.5703125" style="1" customWidth="1"/>
    <col min="9443" max="9443" width="17" style="1" customWidth="1"/>
    <col min="9444" max="9444" width="12.28515625" style="1" customWidth="1"/>
    <col min="9445" max="9445" width="15.7109375" style="1" customWidth="1"/>
    <col min="9446" max="9446" width="17.140625" style="1" customWidth="1"/>
    <col min="9447" max="9447" width="18" style="1" customWidth="1"/>
    <col min="9448" max="9448" width="14.140625" style="1" customWidth="1"/>
    <col min="9449" max="9449" width="11.42578125" style="1"/>
    <col min="9450" max="9450" width="17.85546875" style="1" customWidth="1"/>
    <col min="9451" max="9451" width="15.7109375" style="1" customWidth="1"/>
    <col min="9452" max="9452" width="14.28515625" style="1" customWidth="1"/>
    <col min="9453" max="9541" width="11.42578125" style="1"/>
    <col min="9542" max="9542" width="14.5703125" style="1" customWidth="1"/>
    <col min="9543" max="9543" width="13.42578125" style="1" customWidth="1"/>
    <col min="9544" max="9544" width="18.42578125" style="1" customWidth="1"/>
    <col min="9545" max="9545" width="13.7109375" style="1" bestFit="1" customWidth="1"/>
    <col min="9546" max="9693" width="11.42578125" style="1"/>
    <col min="9694" max="9694" width="9.42578125" style="1" customWidth="1"/>
    <col min="9695" max="9695" width="50.7109375" style="1" customWidth="1"/>
    <col min="9696" max="9698" width="18.5703125" style="1" customWidth="1"/>
    <col min="9699" max="9699" width="17" style="1" customWidth="1"/>
    <col min="9700" max="9700" width="12.28515625" style="1" customWidth="1"/>
    <col min="9701" max="9701" width="15.7109375" style="1" customWidth="1"/>
    <col min="9702" max="9702" width="17.140625" style="1" customWidth="1"/>
    <col min="9703" max="9703" width="18" style="1" customWidth="1"/>
    <col min="9704" max="9704" width="14.140625" style="1" customWidth="1"/>
    <col min="9705" max="9705" width="11.42578125" style="1"/>
    <col min="9706" max="9706" width="17.85546875" style="1" customWidth="1"/>
    <col min="9707" max="9707" width="15.7109375" style="1" customWidth="1"/>
    <col min="9708" max="9708" width="14.28515625" style="1" customWidth="1"/>
    <col min="9709" max="9797" width="11.42578125" style="1"/>
    <col min="9798" max="9798" width="14.5703125" style="1" customWidth="1"/>
    <col min="9799" max="9799" width="13.42578125" style="1" customWidth="1"/>
    <col min="9800" max="9800" width="18.42578125" style="1" customWidth="1"/>
    <col min="9801" max="9801" width="13.7109375" style="1" bestFit="1" customWidth="1"/>
    <col min="9802" max="9949" width="11.42578125" style="1"/>
    <col min="9950" max="9950" width="9.42578125" style="1" customWidth="1"/>
    <col min="9951" max="9951" width="50.7109375" style="1" customWidth="1"/>
    <col min="9952" max="9954" width="18.5703125" style="1" customWidth="1"/>
    <col min="9955" max="9955" width="17" style="1" customWidth="1"/>
    <col min="9956" max="9956" width="12.28515625" style="1" customWidth="1"/>
    <col min="9957" max="9957" width="15.7109375" style="1" customWidth="1"/>
    <col min="9958" max="9958" width="17.140625" style="1" customWidth="1"/>
    <col min="9959" max="9959" width="18" style="1" customWidth="1"/>
    <col min="9960" max="9960" width="14.140625" style="1" customWidth="1"/>
    <col min="9961" max="9961" width="11.42578125" style="1"/>
    <col min="9962" max="9962" width="17.85546875" style="1" customWidth="1"/>
    <col min="9963" max="9963" width="15.7109375" style="1" customWidth="1"/>
    <col min="9964" max="9964" width="14.28515625" style="1" customWidth="1"/>
    <col min="9965" max="10053" width="11.42578125" style="1"/>
    <col min="10054" max="10054" width="14.5703125" style="1" customWidth="1"/>
    <col min="10055" max="10055" width="13.42578125" style="1" customWidth="1"/>
    <col min="10056" max="10056" width="18.42578125" style="1" customWidth="1"/>
    <col min="10057" max="10057" width="13.7109375" style="1" bestFit="1" customWidth="1"/>
    <col min="10058" max="10205" width="11.42578125" style="1"/>
    <col min="10206" max="10206" width="9.42578125" style="1" customWidth="1"/>
    <col min="10207" max="10207" width="50.7109375" style="1" customWidth="1"/>
    <col min="10208" max="10210" width="18.5703125" style="1" customWidth="1"/>
    <col min="10211" max="10211" width="17" style="1" customWidth="1"/>
    <col min="10212" max="10212" width="12.28515625" style="1" customWidth="1"/>
    <col min="10213" max="10213" width="15.7109375" style="1" customWidth="1"/>
    <col min="10214" max="10214" width="17.140625" style="1" customWidth="1"/>
    <col min="10215" max="10215" width="18" style="1" customWidth="1"/>
    <col min="10216" max="10216" width="14.140625" style="1" customWidth="1"/>
    <col min="10217" max="10217" width="11.42578125" style="1"/>
    <col min="10218" max="10218" width="17.85546875" style="1" customWidth="1"/>
    <col min="10219" max="10219" width="15.7109375" style="1" customWidth="1"/>
    <col min="10220" max="10220" width="14.28515625" style="1" customWidth="1"/>
    <col min="10221" max="10309" width="11.42578125" style="1"/>
    <col min="10310" max="10310" width="14.5703125" style="1" customWidth="1"/>
    <col min="10311" max="10311" width="13.42578125" style="1" customWidth="1"/>
    <col min="10312" max="10312" width="18.42578125" style="1" customWidth="1"/>
    <col min="10313" max="10313" width="13.7109375" style="1" bestFit="1" customWidth="1"/>
    <col min="10314" max="10461" width="11.42578125" style="1"/>
    <col min="10462" max="10462" width="9.42578125" style="1" customWidth="1"/>
    <col min="10463" max="10463" width="50.7109375" style="1" customWidth="1"/>
    <col min="10464" max="10466" width="18.5703125" style="1" customWidth="1"/>
    <col min="10467" max="10467" width="17" style="1" customWidth="1"/>
    <col min="10468" max="10468" width="12.28515625" style="1" customWidth="1"/>
    <col min="10469" max="10469" width="15.7109375" style="1" customWidth="1"/>
    <col min="10470" max="10470" width="17.140625" style="1" customWidth="1"/>
    <col min="10471" max="10471" width="18" style="1" customWidth="1"/>
    <col min="10472" max="10472" width="14.140625" style="1" customWidth="1"/>
    <col min="10473" max="10473" width="11.42578125" style="1"/>
    <col min="10474" max="10474" width="17.85546875" style="1" customWidth="1"/>
    <col min="10475" max="10475" width="15.7109375" style="1" customWidth="1"/>
    <col min="10476" max="10476" width="14.28515625" style="1" customWidth="1"/>
    <col min="10477" max="10565" width="11.42578125" style="1"/>
    <col min="10566" max="10566" width="14.5703125" style="1" customWidth="1"/>
    <col min="10567" max="10567" width="13.42578125" style="1" customWidth="1"/>
    <col min="10568" max="10568" width="18.42578125" style="1" customWidth="1"/>
    <col min="10569" max="10569" width="13.7109375" style="1" bestFit="1" customWidth="1"/>
    <col min="10570" max="10717" width="11.42578125" style="1"/>
    <col min="10718" max="10718" width="9.42578125" style="1" customWidth="1"/>
    <col min="10719" max="10719" width="50.7109375" style="1" customWidth="1"/>
    <col min="10720" max="10722" width="18.5703125" style="1" customWidth="1"/>
    <col min="10723" max="10723" width="17" style="1" customWidth="1"/>
    <col min="10724" max="10724" width="12.28515625" style="1" customWidth="1"/>
    <col min="10725" max="10725" width="15.7109375" style="1" customWidth="1"/>
    <col min="10726" max="10726" width="17.140625" style="1" customWidth="1"/>
    <col min="10727" max="10727" width="18" style="1" customWidth="1"/>
    <col min="10728" max="10728" width="14.140625" style="1" customWidth="1"/>
    <col min="10729" max="10729" width="11.42578125" style="1"/>
    <col min="10730" max="10730" width="17.85546875" style="1" customWidth="1"/>
    <col min="10731" max="10731" width="15.7109375" style="1" customWidth="1"/>
    <col min="10732" max="10732" width="14.28515625" style="1" customWidth="1"/>
    <col min="10733" max="10821" width="11.42578125" style="1"/>
    <col min="10822" max="10822" width="14.5703125" style="1" customWidth="1"/>
    <col min="10823" max="10823" width="13.42578125" style="1" customWidth="1"/>
    <col min="10824" max="10824" width="18.42578125" style="1" customWidth="1"/>
    <col min="10825" max="10825" width="13.7109375" style="1" bestFit="1" customWidth="1"/>
    <col min="10826" max="10973" width="11.42578125" style="1"/>
    <col min="10974" max="10974" width="9.42578125" style="1" customWidth="1"/>
    <col min="10975" max="10975" width="50.7109375" style="1" customWidth="1"/>
    <col min="10976" max="10978" width="18.5703125" style="1" customWidth="1"/>
    <col min="10979" max="10979" width="17" style="1" customWidth="1"/>
    <col min="10980" max="10980" width="12.28515625" style="1" customWidth="1"/>
    <col min="10981" max="10981" width="15.7109375" style="1" customWidth="1"/>
    <col min="10982" max="10982" width="17.140625" style="1" customWidth="1"/>
    <col min="10983" max="10983" width="18" style="1" customWidth="1"/>
    <col min="10984" max="10984" width="14.140625" style="1" customWidth="1"/>
    <col min="10985" max="10985" width="11.42578125" style="1"/>
    <col min="10986" max="10986" width="17.85546875" style="1" customWidth="1"/>
    <col min="10987" max="10987" width="15.7109375" style="1" customWidth="1"/>
    <col min="10988" max="10988" width="14.28515625" style="1" customWidth="1"/>
    <col min="10989" max="11077" width="11.42578125" style="1"/>
    <col min="11078" max="11078" width="14.5703125" style="1" customWidth="1"/>
    <col min="11079" max="11079" width="13.42578125" style="1" customWidth="1"/>
    <col min="11080" max="11080" width="18.42578125" style="1" customWidth="1"/>
    <col min="11081" max="11081" width="13.7109375" style="1" bestFit="1" customWidth="1"/>
    <col min="11082" max="11229" width="11.42578125" style="1"/>
    <col min="11230" max="11230" width="9.42578125" style="1" customWidth="1"/>
    <col min="11231" max="11231" width="50.7109375" style="1" customWidth="1"/>
    <col min="11232" max="11234" width="18.5703125" style="1" customWidth="1"/>
    <col min="11235" max="11235" width="17" style="1" customWidth="1"/>
    <col min="11236" max="11236" width="12.28515625" style="1" customWidth="1"/>
    <col min="11237" max="11237" width="15.7109375" style="1" customWidth="1"/>
    <col min="11238" max="11238" width="17.140625" style="1" customWidth="1"/>
    <col min="11239" max="11239" width="18" style="1" customWidth="1"/>
    <col min="11240" max="11240" width="14.140625" style="1" customWidth="1"/>
    <col min="11241" max="11241" width="11.42578125" style="1"/>
    <col min="11242" max="11242" width="17.85546875" style="1" customWidth="1"/>
    <col min="11243" max="11243" width="15.7109375" style="1" customWidth="1"/>
    <col min="11244" max="11244" width="14.28515625" style="1" customWidth="1"/>
    <col min="11245" max="11333" width="11.42578125" style="1"/>
    <col min="11334" max="11334" width="14.5703125" style="1" customWidth="1"/>
    <col min="11335" max="11335" width="13.42578125" style="1" customWidth="1"/>
    <col min="11336" max="11336" width="18.42578125" style="1" customWidth="1"/>
    <col min="11337" max="11337" width="13.7109375" style="1" bestFit="1" customWidth="1"/>
    <col min="11338" max="11485" width="11.42578125" style="1"/>
    <col min="11486" max="11486" width="9.42578125" style="1" customWidth="1"/>
    <col min="11487" max="11487" width="50.7109375" style="1" customWidth="1"/>
    <col min="11488" max="11490" width="18.5703125" style="1" customWidth="1"/>
    <col min="11491" max="11491" width="17" style="1" customWidth="1"/>
    <col min="11492" max="11492" width="12.28515625" style="1" customWidth="1"/>
    <col min="11493" max="11493" width="15.7109375" style="1" customWidth="1"/>
    <col min="11494" max="11494" width="17.140625" style="1" customWidth="1"/>
    <col min="11495" max="11495" width="18" style="1" customWidth="1"/>
    <col min="11496" max="11496" width="14.140625" style="1" customWidth="1"/>
    <col min="11497" max="11497" width="11.42578125" style="1"/>
    <col min="11498" max="11498" width="17.85546875" style="1" customWidth="1"/>
    <col min="11499" max="11499" width="15.7109375" style="1" customWidth="1"/>
    <col min="11500" max="11500" width="14.28515625" style="1" customWidth="1"/>
    <col min="11501" max="11589" width="11.42578125" style="1"/>
    <col min="11590" max="11590" width="14.5703125" style="1" customWidth="1"/>
    <col min="11591" max="11591" width="13.42578125" style="1" customWidth="1"/>
    <col min="11592" max="11592" width="18.42578125" style="1" customWidth="1"/>
    <col min="11593" max="11593" width="13.7109375" style="1" bestFit="1" customWidth="1"/>
    <col min="11594" max="11741" width="11.42578125" style="1"/>
    <col min="11742" max="11742" width="9.42578125" style="1" customWidth="1"/>
    <col min="11743" max="11743" width="50.7109375" style="1" customWidth="1"/>
    <col min="11744" max="11746" width="18.5703125" style="1" customWidth="1"/>
    <col min="11747" max="11747" width="17" style="1" customWidth="1"/>
    <col min="11748" max="11748" width="12.28515625" style="1" customWidth="1"/>
    <col min="11749" max="11749" width="15.7109375" style="1" customWidth="1"/>
    <col min="11750" max="11750" width="17.140625" style="1" customWidth="1"/>
    <col min="11751" max="11751" width="18" style="1" customWidth="1"/>
    <col min="11752" max="11752" width="14.140625" style="1" customWidth="1"/>
    <col min="11753" max="11753" width="11.42578125" style="1"/>
    <col min="11754" max="11754" width="17.85546875" style="1" customWidth="1"/>
    <col min="11755" max="11755" width="15.7109375" style="1" customWidth="1"/>
    <col min="11756" max="11756" width="14.28515625" style="1" customWidth="1"/>
    <col min="11757" max="11845" width="11.42578125" style="1"/>
    <col min="11846" max="11846" width="14.5703125" style="1" customWidth="1"/>
    <col min="11847" max="11847" width="13.42578125" style="1" customWidth="1"/>
    <col min="11848" max="11848" width="18.42578125" style="1" customWidth="1"/>
    <col min="11849" max="11849" width="13.7109375" style="1" bestFit="1" customWidth="1"/>
    <col min="11850" max="11997" width="11.42578125" style="1"/>
    <col min="11998" max="11998" width="9.42578125" style="1" customWidth="1"/>
    <col min="11999" max="11999" width="50.7109375" style="1" customWidth="1"/>
    <col min="12000" max="12002" width="18.5703125" style="1" customWidth="1"/>
    <col min="12003" max="12003" width="17" style="1" customWidth="1"/>
    <col min="12004" max="12004" width="12.28515625" style="1" customWidth="1"/>
    <col min="12005" max="12005" width="15.7109375" style="1" customWidth="1"/>
    <col min="12006" max="12006" width="17.140625" style="1" customWidth="1"/>
    <col min="12007" max="12007" width="18" style="1" customWidth="1"/>
    <col min="12008" max="12008" width="14.140625" style="1" customWidth="1"/>
    <col min="12009" max="12009" width="11.42578125" style="1"/>
    <col min="12010" max="12010" width="17.85546875" style="1" customWidth="1"/>
    <col min="12011" max="12011" width="15.7109375" style="1" customWidth="1"/>
    <col min="12012" max="12012" width="14.28515625" style="1" customWidth="1"/>
    <col min="12013" max="12101" width="11.42578125" style="1"/>
    <col min="12102" max="12102" width="14.5703125" style="1" customWidth="1"/>
    <col min="12103" max="12103" width="13.42578125" style="1" customWidth="1"/>
    <col min="12104" max="12104" width="18.42578125" style="1" customWidth="1"/>
    <col min="12105" max="12105" width="13.7109375" style="1" bestFit="1" customWidth="1"/>
    <col min="12106" max="12253" width="11.42578125" style="1"/>
    <col min="12254" max="12254" width="9.42578125" style="1" customWidth="1"/>
    <col min="12255" max="12255" width="50.7109375" style="1" customWidth="1"/>
    <col min="12256" max="12258" width="18.5703125" style="1" customWidth="1"/>
    <col min="12259" max="12259" width="17" style="1" customWidth="1"/>
    <col min="12260" max="12260" width="12.28515625" style="1" customWidth="1"/>
    <col min="12261" max="12261" width="15.7109375" style="1" customWidth="1"/>
    <col min="12262" max="12262" width="17.140625" style="1" customWidth="1"/>
    <col min="12263" max="12263" width="18" style="1" customWidth="1"/>
    <col min="12264" max="12264" width="14.140625" style="1" customWidth="1"/>
    <col min="12265" max="12265" width="11.42578125" style="1"/>
    <col min="12266" max="12266" width="17.85546875" style="1" customWidth="1"/>
    <col min="12267" max="12267" width="15.7109375" style="1" customWidth="1"/>
    <col min="12268" max="12268" width="14.28515625" style="1" customWidth="1"/>
    <col min="12269" max="12357" width="11.42578125" style="1"/>
    <col min="12358" max="12358" width="14.5703125" style="1" customWidth="1"/>
    <col min="12359" max="12359" width="13.42578125" style="1" customWidth="1"/>
    <col min="12360" max="12360" width="18.42578125" style="1" customWidth="1"/>
    <col min="12361" max="12361" width="13.7109375" style="1" bestFit="1" customWidth="1"/>
    <col min="12362" max="12509" width="11.42578125" style="1"/>
    <col min="12510" max="12510" width="9.42578125" style="1" customWidth="1"/>
    <col min="12511" max="12511" width="50.7109375" style="1" customWidth="1"/>
    <col min="12512" max="12514" width="18.5703125" style="1" customWidth="1"/>
    <col min="12515" max="12515" width="17" style="1" customWidth="1"/>
    <col min="12516" max="12516" width="12.28515625" style="1" customWidth="1"/>
    <col min="12517" max="12517" width="15.7109375" style="1" customWidth="1"/>
    <col min="12518" max="12518" width="17.140625" style="1" customWidth="1"/>
    <col min="12519" max="12519" width="18" style="1" customWidth="1"/>
    <col min="12520" max="12520" width="14.140625" style="1" customWidth="1"/>
    <col min="12521" max="12521" width="11.42578125" style="1"/>
    <col min="12522" max="12522" width="17.85546875" style="1" customWidth="1"/>
    <col min="12523" max="12523" width="15.7109375" style="1" customWidth="1"/>
    <col min="12524" max="12524" width="14.28515625" style="1" customWidth="1"/>
    <col min="12525" max="12613" width="11.42578125" style="1"/>
    <col min="12614" max="12614" width="14.5703125" style="1" customWidth="1"/>
    <col min="12615" max="12615" width="13.42578125" style="1" customWidth="1"/>
    <col min="12616" max="12616" width="18.42578125" style="1" customWidth="1"/>
    <col min="12617" max="12617" width="13.7109375" style="1" bestFit="1" customWidth="1"/>
    <col min="12618" max="12765" width="11.42578125" style="1"/>
    <col min="12766" max="12766" width="9.42578125" style="1" customWidth="1"/>
    <col min="12767" max="12767" width="50.7109375" style="1" customWidth="1"/>
    <col min="12768" max="12770" width="18.5703125" style="1" customWidth="1"/>
    <col min="12771" max="12771" width="17" style="1" customWidth="1"/>
    <col min="12772" max="12772" width="12.28515625" style="1" customWidth="1"/>
    <col min="12773" max="12773" width="15.7109375" style="1" customWidth="1"/>
    <col min="12774" max="12774" width="17.140625" style="1" customWidth="1"/>
    <col min="12775" max="12775" width="18" style="1" customWidth="1"/>
    <col min="12776" max="12776" width="14.140625" style="1" customWidth="1"/>
    <col min="12777" max="12777" width="11.42578125" style="1"/>
    <col min="12778" max="12778" width="17.85546875" style="1" customWidth="1"/>
    <col min="12779" max="12779" width="15.7109375" style="1" customWidth="1"/>
    <col min="12780" max="12780" width="14.28515625" style="1" customWidth="1"/>
    <col min="12781" max="12869" width="11.42578125" style="1"/>
    <col min="12870" max="12870" width="14.5703125" style="1" customWidth="1"/>
    <col min="12871" max="12871" width="13.42578125" style="1" customWidth="1"/>
    <col min="12872" max="12872" width="18.42578125" style="1" customWidth="1"/>
    <col min="12873" max="12873" width="13.7109375" style="1" bestFit="1" customWidth="1"/>
    <col min="12874" max="13021" width="11.42578125" style="1"/>
    <col min="13022" max="13022" width="9.42578125" style="1" customWidth="1"/>
    <col min="13023" max="13023" width="50.7109375" style="1" customWidth="1"/>
    <col min="13024" max="13026" width="18.5703125" style="1" customWidth="1"/>
    <col min="13027" max="13027" width="17" style="1" customWidth="1"/>
    <col min="13028" max="13028" width="12.28515625" style="1" customWidth="1"/>
    <col min="13029" max="13029" width="15.7109375" style="1" customWidth="1"/>
    <col min="13030" max="13030" width="17.140625" style="1" customWidth="1"/>
    <col min="13031" max="13031" width="18" style="1" customWidth="1"/>
    <col min="13032" max="13032" width="14.140625" style="1" customWidth="1"/>
    <col min="13033" max="13033" width="11.42578125" style="1"/>
    <col min="13034" max="13034" width="17.85546875" style="1" customWidth="1"/>
    <col min="13035" max="13035" width="15.7109375" style="1" customWidth="1"/>
    <col min="13036" max="13036" width="14.28515625" style="1" customWidth="1"/>
    <col min="13037" max="13125" width="11.42578125" style="1"/>
    <col min="13126" max="13126" width="14.5703125" style="1" customWidth="1"/>
    <col min="13127" max="13127" width="13.42578125" style="1" customWidth="1"/>
    <col min="13128" max="13128" width="18.42578125" style="1" customWidth="1"/>
    <col min="13129" max="13129" width="13.7109375" style="1" bestFit="1" customWidth="1"/>
    <col min="13130" max="13277" width="11.42578125" style="1"/>
    <col min="13278" max="13278" width="9.42578125" style="1" customWidth="1"/>
    <col min="13279" max="13279" width="50.7109375" style="1" customWidth="1"/>
    <col min="13280" max="13282" width="18.5703125" style="1" customWidth="1"/>
    <col min="13283" max="13283" width="17" style="1" customWidth="1"/>
    <col min="13284" max="13284" width="12.28515625" style="1" customWidth="1"/>
    <col min="13285" max="13285" width="15.7109375" style="1" customWidth="1"/>
    <col min="13286" max="13286" width="17.140625" style="1" customWidth="1"/>
    <col min="13287" max="13287" width="18" style="1" customWidth="1"/>
    <col min="13288" max="13288" width="14.140625" style="1" customWidth="1"/>
    <col min="13289" max="13289" width="11.42578125" style="1"/>
    <col min="13290" max="13290" width="17.85546875" style="1" customWidth="1"/>
    <col min="13291" max="13291" width="15.7109375" style="1" customWidth="1"/>
    <col min="13292" max="13292" width="14.28515625" style="1" customWidth="1"/>
    <col min="13293" max="13381" width="11.42578125" style="1"/>
    <col min="13382" max="13382" width="14.5703125" style="1" customWidth="1"/>
    <col min="13383" max="13383" width="13.42578125" style="1" customWidth="1"/>
    <col min="13384" max="13384" width="18.42578125" style="1" customWidth="1"/>
    <col min="13385" max="13385" width="13.7109375" style="1" bestFit="1" customWidth="1"/>
    <col min="13386" max="13533" width="11.42578125" style="1"/>
    <col min="13534" max="13534" width="9.42578125" style="1" customWidth="1"/>
    <col min="13535" max="13535" width="50.7109375" style="1" customWidth="1"/>
    <col min="13536" max="13538" width="18.5703125" style="1" customWidth="1"/>
    <col min="13539" max="13539" width="17" style="1" customWidth="1"/>
    <col min="13540" max="13540" width="12.28515625" style="1" customWidth="1"/>
    <col min="13541" max="13541" width="15.7109375" style="1" customWidth="1"/>
    <col min="13542" max="13542" width="17.140625" style="1" customWidth="1"/>
    <col min="13543" max="13543" width="18" style="1" customWidth="1"/>
    <col min="13544" max="13544" width="14.140625" style="1" customWidth="1"/>
    <col min="13545" max="13545" width="11.42578125" style="1"/>
    <col min="13546" max="13546" width="17.85546875" style="1" customWidth="1"/>
    <col min="13547" max="13547" width="15.7109375" style="1" customWidth="1"/>
    <col min="13548" max="13548" width="14.28515625" style="1" customWidth="1"/>
    <col min="13549" max="13637" width="11.42578125" style="1"/>
    <col min="13638" max="13638" width="14.5703125" style="1" customWidth="1"/>
    <col min="13639" max="13639" width="13.42578125" style="1" customWidth="1"/>
    <col min="13640" max="13640" width="18.42578125" style="1" customWidth="1"/>
    <col min="13641" max="13641" width="13.7109375" style="1" bestFit="1" customWidth="1"/>
    <col min="13642" max="13789" width="11.42578125" style="1"/>
    <col min="13790" max="13790" width="9.42578125" style="1" customWidth="1"/>
    <col min="13791" max="13791" width="50.7109375" style="1" customWidth="1"/>
    <col min="13792" max="13794" width="18.5703125" style="1" customWidth="1"/>
    <col min="13795" max="13795" width="17" style="1" customWidth="1"/>
    <col min="13796" max="13796" width="12.28515625" style="1" customWidth="1"/>
    <col min="13797" max="13797" width="15.7109375" style="1" customWidth="1"/>
    <col min="13798" max="13798" width="17.140625" style="1" customWidth="1"/>
    <col min="13799" max="13799" width="18" style="1" customWidth="1"/>
    <col min="13800" max="13800" width="14.140625" style="1" customWidth="1"/>
    <col min="13801" max="13801" width="11.42578125" style="1"/>
    <col min="13802" max="13802" width="17.85546875" style="1" customWidth="1"/>
    <col min="13803" max="13803" width="15.7109375" style="1" customWidth="1"/>
    <col min="13804" max="13804" width="14.28515625" style="1" customWidth="1"/>
    <col min="13805" max="13893" width="11.42578125" style="1"/>
    <col min="13894" max="13894" width="14.5703125" style="1" customWidth="1"/>
    <col min="13895" max="13895" width="13.42578125" style="1" customWidth="1"/>
    <col min="13896" max="13896" width="18.42578125" style="1" customWidth="1"/>
    <col min="13897" max="13897" width="13.7109375" style="1" bestFit="1" customWidth="1"/>
    <col min="13898" max="14045" width="11.42578125" style="1"/>
    <col min="14046" max="14046" width="9.42578125" style="1" customWidth="1"/>
    <col min="14047" max="14047" width="50.7109375" style="1" customWidth="1"/>
    <col min="14048" max="14050" width="18.5703125" style="1" customWidth="1"/>
    <col min="14051" max="14051" width="17" style="1" customWidth="1"/>
    <col min="14052" max="14052" width="12.28515625" style="1" customWidth="1"/>
    <col min="14053" max="14053" width="15.7109375" style="1" customWidth="1"/>
    <col min="14054" max="14054" width="17.140625" style="1" customWidth="1"/>
    <col min="14055" max="14055" width="18" style="1" customWidth="1"/>
    <col min="14056" max="14056" width="14.140625" style="1" customWidth="1"/>
    <col min="14057" max="14057" width="11.42578125" style="1"/>
    <col min="14058" max="14058" width="17.85546875" style="1" customWidth="1"/>
    <col min="14059" max="14059" width="15.7109375" style="1" customWidth="1"/>
    <col min="14060" max="14060" width="14.28515625" style="1" customWidth="1"/>
    <col min="14061" max="14149" width="11.42578125" style="1"/>
    <col min="14150" max="14150" width="14.5703125" style="1" customWidth="1"/>
    <col min="14151" max="14151" width="13.42578125" style="1" customWidth="1"/>
    <col min="14152" max="14152" width="18.42578125" style="1" customWidth="1"/>
    <col min="14153" max="14153" width="13.7109375" style="1" bestFit="1" customWidth="1"/>
    <col min="14154" max="14301" width="11.42578125" style="1"/>
    <col min="14302" max="14302" width="9.42578125" style="1" customWidth="1"/>
    <col min="14303" max="14303" width="50.7109375" style="1" customWidth="1"/>
    <col min="14304" max="14306" width="18.5703125" style="1" customWidth="1"/>
    <col min="14307" max="14307" width="17" style="1" customWidth="1"/>
    <col min="14308" max="14308" width="12.28515625" style="1" customWidth="1"/>
    <col min="14309" max="14309" width="15.7109375" style="1" customWidth="1"/>
    <col min="14310" max="14310" width="17.140625" style="1" customWidth="1"/>
    <col min="14311" max="14311" width="18" style="1" customWidth="1"/>
    <col min="14312" max="14312" width="14.140625" style="1" customWidth="1"/>
    <col min="14313" max="14313" width="11.42578125" style="1"/>
    <col min="14314" max="14314" width="17.85546875" style="1" customWidth="1"/>
    <col min="14315" max="14315" width="15.7109375" style="1" customWidth="1"/>
    <col min="14316" max="14316" width="14.28515625" style="1" customWidth="1"/>
    <col min="14317" max="14405" width="11.42578125" style="1"/>
    <col min="14406" max="14406" width="14.5703125" style="1" customWidth="1"/>
    <col min="14407" max="14407" width="13.42578125" style="1" customWidth="1"/>
    <col min="14408" max="14408" width="18.42578125" style="1" customWidth="1"/>
    <col min="14409" max="14409" width="13.7109375" style="1" bestFit="1" customWidth="1"/>
    <col min="14410" max="14557" width="11.42578125" style="1"/>
    <col min="14558" max="14558" width="9.42578125" style="1" customWidth="1"/>
    <col min="14559" max="14559" width="50.7109375" style="1" customWidth="1"/>
    <col min="14560" max="14562" width="18.5703125" style="1" customWidth="1"/>
    <col min="14563" max="14563" width="17" style="1" customWidth="1"/>
    <col min="14564" max="14564" width="12.28515625" style="1" customWidth="1"/>
    <col min="14565" max="14565" width="15.7109375" style="1" customWidth="1"/>
    <col min="14566" max="14566" width="17.140625" style="1" customWidth="1"/>
    <col min="14567" max="14567" width="18" style="1" customWidth="1"/>
    <col min="14568" max="14568" width="14.140625" style="1" customWidth="1"/>
    <col min="14569" max="14569" width="11.42578125" style="1"/>
    <col min="14570" max="14570" width="17.85546875" style="1" customWidth="1"/>
    <col min="14571" max="14571" width="15.7109375" style="1" customWidth="1"/>
    <col min="14572" max="14572" width="14.28515625" style="1" customWidth="1"/>
    <col min="14573" max="14661" width="11.42578125" style="1"/>
    <col min="14662" max="14662" width="14.5703125" style="1" customWidth="1"/>
    <col min="14663" max="14663" width="13.42578125" style="1" customWidth="1"/>
    <col min="14664" max="14664" width="18.42578125" style="1" customWidth="1"/>
    <col min="14665" max="14665" width="13.7109375" style="1" bestFit="1" customWidth="1"/>
    <col min="14666" max="14813" width="11.42578125" style="1"/>
    <col min="14814" max="14814" width="9.42578125" style="1" customWidth="1"/>
    <col min="14815" max="14815" width="50.7109375" style="1" customWidth="1"/>
    <col min="14816" max="14818" width="18.5703125" style="1" customWidth="1"/>
    <col min="14819" max="14819" width="17" style="1" customWidth="1"/>
    <col min="14820" max="14820" width="12.28515625" style="1" customWidth="1"/>
    <col min="14821" max="14821" width="15.7109375" style="1" customWidth="1"/>
    <col min="14822" max="14822" width="17.140625" style="1" customWidth="1"/>
    <col min="14823" max="14823" width="18" style="1" customWidth="1"/>
    <col min="14824" max="14824" width="14.140625" style="1" customWidth="1"/>
    <col min="14825" max="14825" width="11.42578125" style="1"/>
    <col min="14826" max="14826" width="17.85546875" style="1" customWidth="1"/>
    <col min="14827" max="14827" width="15.7109375" style="1" customWidth="1"/>
    <col min="14828" max="14828" width="14.28515625" style="1" customWidth="1"/>
    <col min="14829" max="14917" width="11.42578125" style="1"/>
    <col min="14918" max="14918" width="14.5703125" style="1" customWidth="1"/>
    <col min="14919" max="14919" width="13.42578125" style="1" customWidth="1"/>
    <col min="14920" max="14920" width="18.42578125" style="1" customWidth="1"/>
    <col min="14921" max="14921" width="13.7109375" style="1" bestFit="1" customWidth="1"/>
    <col min="14922" max="15069" width="11.42578125" style="1"/>
    <col min="15070" max="15070" width="9.42578125" style="1" customWidth="1"/>
    <col min="15071" max="15071" width="50.7109375" style="1" customWidth="1"/>
    <col min="15072" max="15074" width="18.5703125" style="1" customWidth="1"/>
    <col min="15075" max="15075" width="17" style="1" customWidth="1"/>
    <col min="15076" max="15076" width="12.28515625" style="1" customWidth="1"/>
    <col min="15077" max="15077" width="15.7109375" style="1" customWidth="1"/>
    <col min="15078" max="15078" width="17.140625" style="1" customWidth="1"/>
    <col min="15079" max="15079" width="18" style="1" customWidth="1"/>
    <col min="15080" max="15080" width="14.140625" style="1" customWidth="1"/>
    <col min="15081" max="15081" width="11.42578125" style="1"/>
    <col min="15082" max="15082" width="17.85546875" style="1" customWidth="1"/>
    <col min="15083" max="15083" width="15.7109375" style="1" customWidth="1"/>
    <col min="15084" max="15084" width="14.28515625" style="1" customWidth="1"/>
    <col min="15085" max="15173" width="11.42578125" style="1"/>
    <col min="15174" max="15174" width="14.5703125" style="1" customWidth="1"/>
    <col min="15175" max="15175" width="13.42578125" style="1" customWidth="1"/>
    <col min="15176" max="15176" width="18.42578125" style="1" customWidth="1"/>
    <col min="15177" max="15177" width="13.7109375" style="1" bestFit="1" customWidth="1"/>
    <col min="15178" max="15325" width="11.42578125" style="1"/>
    <col min="15326" max="15326" width="9.42578125" style="1" customWidth="1"/>
    <col min="15327" max="15327" width="50.7109375" style="1" customWidth="1"/>
    <col min="15328" max="15330" width="18.5703125" style="1" customWidth="1"/>
    <col min="15331" max="15331" width="17" style="1" customWidth="1"/>
    <col min="15332" max="15332" width="12.28515625" style="1" customWidth="1"/>
    <col min="15333" max="15333" width="15.7109375" style="1" customWidth="1"/>
    <col min="15334" max="15334" width="17.140625" style="1" customWidth="1"/>
    <col min="15335" max="15335" width="18" style="1" customWidth="1"/>
    <col min="15336" max="15336" width="14.140625" style="1" customWidth="1"/>
    <col min="15337" max="15337" width="11.42578125" style="1"/>
    <col min="15338" max="15338" width="17.85546875" style="1" customWidth="1"/>
    <col min="15339" max="15339" width="15.7109375" style="1" customWidth="1"/>
    <col min="15340" max="15340" width="14.28515625" style="1" customWidth="1"/>
    <col min="15341" max="15429" width="11.42578125" style="1"/>
    <col min="15430" max="15430" width="14.5703125" style="1" customWidth="1"/>
    <col min="15431" max="15431" width="13.42578125" style="1" customWidth="1"/>
    <col min="15432" max="15432" width="18.42578125" style="1" customWidth="1"/>
    <col min="15433" max="15433" width="13.7109375" style="1" bestFit="1" customWidth="1"/>
    <col min="15434" max="15581" width="11.42578125" style="1"/>
    <col min="15582" max="15582" width="9.42578125" style="1" customWidth="1"/>
    <col min="15583" max="15583" width="50.7109375" style="1" customWidth="1"/>
    <col min="15584" max="15586" width="18.5703125" style="1" customWidth="1"/>
    <col min="15587" max="15587" width="17" style="1" customWidth="1"/>
    <col min="15588" max="15588" width="12.28515625" style="1" customWidth="1"/>
    <col min="15589" max="15589" width="15.7109375" style="1" customWidth="1"/>
    <col min="15590" max="15590" width="17.140625" style="1" customWidth="1"/>
    <col min="15591" max="15591" width="18" style="1" customWidth="1"/>
    <col min="15592" max="15592" width="14.140625" style="1" customWidth="1"/>
    <col min="15593" max="15593" width="11.42578125" style="1"/>
    <col min="15594" max="15594" width="17.85546875" style="1" customWidth="1"/>
    <col min="15595" max="15595" width="15.7109375" style="1" customWidth="1"/>
    <col min="15596" max="15596" width="14.28515625" style="1" customWidth="1"/>
    <col min="15597" max="15685" width="11.42578125" style="1"/>
    <col min="15686" max="15686" width="14.5703125" style="1" customWidth="1"/>
    <col min="15687" max="15687" width="13.42578125" style="1" customWidth="1"/>
    <col min="15688" max="15688" width="18.42578125" style="1" customWidth="1"/>
    <col min="15689" max="15689" width="13.7109375" style="1" bestFit="1" customWidth="1"/>
    <col min="15690" max="15837" width="11.42578125" style="1"/>
    <col min="15838" max="15838" width="9.42578125" style="1" customWidth="1"/>
    <col min="15839" max="15839" width="50.7109375" style="1" customWidth="1"/>
    <col min="15840" max="15842" width="18.5703125" style="1" customWidth="1"/>
    <col min="15843" max="15843" width="17" style="1" customWidth="1"/>
    <col min="15844" max="15844" width="12.28515625" style="1" customWidth="1"/>
    <col min="15845" max="15845" width="15.7109375" style="1" customWidth="1"/>
    <col min="15846" max="15846" width="17.140625" style="1" customWidth="1"/>
    <col min="15847" max="15847" width="18" style="1" customWidth="1"/>
    <col min="15848" max="15848" width="14.140625" style="1" customWidth="1"/>
    <col min="15849" max="15849" width="11.42578125" style="1"/>
    <col min="15850" max="15850" width="17.85546875" style="1" customWidth="1"/>
    <col min="15851" max="15851" width="15.7109375" style="1" customWidth="1"/>
    <col min="15852" max="15852" width="14.28515625" style="1" customWidth="1"/>
    <col min="15853" max="15941" width="11.42578125" style="1"/>
    <col min="15942" max="15942" width="14.5703125" style="1" customWidth="1"/>
    <col min="15943" max="15943" width="13.42578125" style="1" customWidth="1"/>
    <col min="15944" max="15944" width="18.42578125" style="1" customWidth="1"/>
    <col min="15945" max="15945" width="13.7109375" style="1" bestFit="1" customWidth="1"/>
    <col min="15946" max="16093" width="11.42578125" style="1"/>
    <col min="16094" max="16094" width="9.42578125" style="1" customWidth="1"/>
    <col min="16095" max="16095" width="50.7109375" style="1" customWidth="1"/>
    <col min="16096" max="16098" width="18.5703125" style="1" customWidth="1"/>
    <col min="16099" max="16099" width="17" style="1" customWidth="1"/>
    <col min="16100" max="16100" width="12.28515625" style="1" customWidth="1"/>
    <col min="16101" max="16101" width="15.7109375" style="1" customWidth="1"/>
    <col min="16102" max="16102" width="17.140625" style="1" customWidth="1"/>
    <col min="16103" max="16103" width="18" style="1" customWidth="1"/>
    <col min="16104" max="16104" width="14.140625" style="1" customWidth="1"/>
    <col min="16105" max="16105" width="11.42578125" style="1"/>
    <col min="16106" max="16106" width="17.85546875" style="1" customWidth="1"/>
    <col min="16107" max="16107" width="15.7109375" style="1" customWidth="1"/>
    <col min="16108" max="16108" width="14.28515625" style="1" customWidth="1"/>
    <col min="16109" max="16197" width="11.42578125" style="1"/>
    <col min="16198" max="16198" width="14.5703125" style="1" customWidth="1"/>
    <col min="16199" max="16199" width="13.42578125" style="1" customWidth="1"/>
    <col min="16200" max="16200" width="18.42578125" style="1" customWidth="1"/>
    <col min="16201" max="16201" width="13.7109375" style="1" bestFit="1" customWidth="1"/>
    <col min="16202" max="16384" width="11.42578125" style="1"/>
  </cols>
  <sheetData>
    <row r="2" spans="1:3" ht="15.75">
      <c r="A2" s="72" t="s">
        <v>405</v>
      </c>
      <c r="B2" s="72"/>
      <c r="C2" s="72"/>
    </row>
    <row r="3" spans="1:3" ht="15.75">
      <c r="A3" s="72" t="s">
        <v>26</v>
      </c>
      <c r="B3" s="72"/>
      <c r="C3" s="72"/>
    </row>
    <row r="4" spans="1:3" ht="15.75">
      <c r="A4" s="72" t="s">
        <v>406</v>
      </c>
      <c r="B4" s="72"/>
      <c r="C4" s="72"/>
    </row>
    <row r="5" spans="1:3" ht="13.5" thickBot="1">
      <c r="C5" s="22"/>
    </row>
    <row r="6" spans="1:3" ht="13.5" thickBot="1">
      <c r="A6" s="23" t="s">
        <v>5</v>
      </c>
      <c r="B6" s="23" t="s">
        <v>6</v>
      </c>
      <c r="C6" s="3" t="s">
        <v>407</v>
      </c>
    </row>
    <row r="7" spans="1:3" hidden="1">
      <c r="A7" s="4"/>
      <c r="B7" s="5"/>
      <c r="C7" s="6"/>
    </row>
    <row r="8" spans="1:3">
      <c r="A8" s="12" t="s">
        <v>10</v>
      </c>
      <c r="B8" s="8" t="s">
        <v>11</v>
      </c>
      <c r="C8" s="9">
        <f>+C10+C48+C131+C181+C212+C263+C271</f>
        <v>9547927301.1500015</v>
      </c>
    </row>
    <row r="9" spans="1:3" hidden="1">
      <c r="A9" s="10"/>
      <c r="B9" s="11"/>
      <c r="C9" s="11" t="s">
        <v>408</v>
      </c>
    </row>
    <row r="10" spans="1:3">
      <c r="A10" s="7" t="s">
        <v>12</v>
      </c>
      <c r="B10" s="8" t="s">
        <v>13</v>
      </c>
      <c r="C10" s="9">
        <f>+C12+C19+C27+C35+C43</f>
        <v>1477715582.3400002</v>
      </c>
    </row>
    <row r="11" spans="1:3" hidden="1">
      <c r="A11" s="7"/>
      <c r="B11" s="8"/>
      <c r="C11" s="9"/>
    </row>
    <row r="12" spans="1:3">
      <c r="A12" s="7" t="s">
        <v>29</v>
      </c>
      <c r="B12" s="8" t="s">
        <v>30</v>
      </c>
      <c r="C12" s="9">
        <f>+SUM(C14:C17)</f>
        <v>667563816</v>
      </c>
    </row>
    <row r="13" spans="1:3" hidden="1">
      <c r="A13" s="7"/>
      <c r="B13" s="8"/>
      <c r="C13" s="11"/>
    </row>
    <row r="14" spans="1:3">
      <c r="A14" s="12" t="s">
        <v>31</v>
      </c>
      <c r="B14" s="13" t="s">
        <v>32</v>
      </c>
      <c r="C14" s="11">
        <v>660271716</v>
      </c>
    </row>
    <row r="15" spans="1:3" hidden="1">
      <c r="A15" s="12" t="s">
        <v>33</v>
      </c>
      <c r="B15" s="13" t="s">
        <v>34</v>
      </c>
      <c r="C15" s="11">
        <f>+'[4]10-01 Junta Dir.'!C18+'[4]10-02 Presidencia'!C18+'[4]10-03 Planificación'!C18+'[4]10-04 Gerencia'!C18+'[4]10-05 Legal'!C18+'[4]10-06 Auditoria'!C18+'[4]10-07 Junta Promotora'!C18+'[4]10-08 Dir. Ad.-Finan'!C18+'[4]10-09 Recursos Humanos'!C18+'[4]10-10 Proveeduria'!C18+'[4]10-11 Contab.-Facturación'!C18+'[4]10-12 Presupuesto'!C18+'[4]10-13 Informática'!C18+'[4]10-14 Serv.Generales'!C18+'[4]10-15 Tesoreria'!C18+'[4]10-24 Archivo'!C18+'[4]10-27 OPIP'!C18</f>
        <v>0</v>
      </c>
    </row>
    <row r="16" spans="1:3" hidden="1">
      <c r="A16" s="12" t="s">
        <v>35</v>
      </c>
      <c r="B16" s="13" t="s">
        <v>36</v>
      </c>
      <c r="C16" s="11">
        <f>+'[4]10-01 Junta Dir.'!C19+'[4]10-02 Presidencia'!C19+'[4]10-03 Planificación'!C19+'[4]10-04 Gerencia'!C19+'[4]10-05 Legal'!C19+'[4]10-06 Auditoria'!C19+'[4]10-07 Junta Promotora'!C19+'[4]10-08 Dir. Ad.-Finan'!C19+'[4]10-09 Recursos Humanos'!C19+'[4]10-10 Proveeduria'!C19+'[4]10-11 Contab.-Facturación'!C19+'[4]10-12 Presupuesto'!C19+'[4]10-13 Informática'!C19+'[4]10-14 Serv.Generales'!C19+'[4]10-15 Tesoreria'!C19+'[4]10-24 Archivo'!C19+'[4]10-27 OPIP'!C19</f>
        <v>0</v>
      </c>
    </row>
    <row r="17" spans="1:3">
      <c r="A17" s="12" t="s">
        <v>37</v>
      </c>
      <c r="B17" s="13" t="s">
        <v>38</v>
      </c>
      <c r="C17" s="11">
        <v>7292100</v>
      </c>
    </row>
    <row r="18" spans="1:3" s="15" customFormat="1" hidden="1">
      <c r="A18" s="14"/>
      <c r="B18" s="8"/>
      <c r="C18" s="11"/>
    </row>
    <row r="19" spans="1:3" s="15" customFormat="1" ht="15.75" customHeight="1">
      <c r="A19" s="7" t="s">
        <v>39</v>
      </c>
      <c r="B19" s="8" t="s">
        <v>40</v>
      </c>
      <c r="C19" s="9">
        <f>SUM(C21:C25)</f>
        <v>39016607.090000004</v>
      </c>
    </row>
    <row r="20" spans="1:3" ht="15.75" hidden="1" customHeight="1">
      <c r="A20" s="12" t="s">
        <v>10</v>
      </c>
      <c r="B20" s="13" t="s">
        <v>409</v>
      </c>
      <c r="C20" s="11"/>
    </row>
    <row r="21" spans="1:3">
      <c r="A21" s="12" t="s">
        <v>41</v>
      </c>
      <c r="B21" s="13" t="s">
        <v>42</v>
      </c>
      <c r="C21" s="11">
        <v>19170478.489999998</v>
      </c>
    </row>
    <row r="22" spans="1:3" ht="13.5" customHeight="1">
      <c r="A22" s="12" t="s">
        <v>43</v>
      </c>
      <c r="B22" s="13" t="s">
        <v>44</v>
      </c>
      <c r="C22" s="11">
        <v>757200</v>
      </c>
    </row>
    <row r="23" spans="1:3" ht="13.5" hidden="1" customHeight="1">
      <c r="A23" s="12" t="s">
        <v>45</v>
      </c>
      <c r="B23" s="13" t="s">
        <v>46</v>
      </c>
      <c r="C23" s="11">
        <f>+'[4]10-01 Junta Dir.'!C26+'[4]10-02 Presidencia'!C26+'[4]10-03 Planificación'!C26+'[4]10-04 Gerencia'!C26+'[4]10-05 Legal'!C26+'[4]10-06 Auditoria'!C26+'[4]10-07 Junta Promotora'!C26+'[4]10-08 Dir. Ad.-Finan'!C26+'[4]10-09 Recursos Humanos'!C26+'[4]10-10 Proveeduria'!C26+'[4]10-11 Contab.-Facturación'!C26+'[4]10-12 Presupuesto'!C26+'[4]10-13 Informática'!C26+'[4]10-14 Serv.Generales'!C26+'[4]10-15 Tesoreria'!C26+'[4]10-24 Archivo'!C26+'[4]10-27 OPIP'!C26</f>
        <v>0</v>
      </c>
    </row>
    <row r="24" spans="1:3" hidden="1">
      <c r="A24" s="12" t="s">
        <v>47</v>
      </c>
      <c r="B24" s="13" t="s">
        <v>48</v>
      </c>
      <c r="C24" s="11">
        <f>+'[4]10-01 Junta Dir.'!C27+'[4]10-02 Presidencia'!C27+'[4]10-03 Planificación'!C27+'[4]10-04 Gerencia'!C27+'[4]10-05 Legal'!C27+'[4]10-06 Auditoria'!C27+'[4]10-07 Junta Promotora'!C27+'[4]10-08 Dir. Ad.-Finan'!C27+'[4]10-09 Recursos Humanos'!C27+'[4]10-10 Proveeduria'!C27+'[4]10-11 Contab.-Facturación'!C27+'[4]10-12 Presupuesto'!C27+'[4]10-13 Informática'!C27+'[4]10-14 Serv.Generales'!C27+'[4]10-15 Tesoreria'!C27+'[4]10-24 Archivo'!C27+'[4]10-27 OPIP'!C27</f>
        <v>0</v>
      </c>
    </row>
    <row r="25" spans="1:3">
      <c r="A25" s="12" t="s">
        <v>49</v>
      </c>
      <c r="B25" s="13" t="s">
        <v>50</v>
      </c>
      <c r="C25" s="11">
        <f>+'[4]10-01 Junta Dir.'!C28+'[4]10-02 Presidencia'!C28+'[4]10-03 Planificación'!C28+'[4]10-04 Gerencia'!C28+'[4]10-05 Legal'!C28+'[4]10-06 Auditoria'!C28+'[4]10-07 Junta Promotora'!C28+'[4]10-08 Dir. Ad.-Finan'!C28+'[4]10-09 Recursos Humanos'!C28+'[4]10-10 Proveeduria'!C28+'[4]10-11 Contab.-Facturación'!C28+'[4]10-12 Presupuesto'!C28+'[4]10-13 Informática'!C28+'[4]10-14 Serv.Generales'!C28+'[4]10-15 Tesoreria'!C28+'[4]10-24 Archivo'!C28+'[4]10-27 OPIP'!C28</f>
        <v>19088928.600000001</v>
      </c>
    </row>
    <row r="26" spans="1:3" ht="15.75" hidden="1" customHeight="1">
      <c r="A26" s="12"/>
      <c r="B26" s="13"/>
      <c r="C26" s="11"/>
    </row>
    <row r="27" spans="1:3" ht="10.5" customHeight="1">
      <c r="A27" s="7" t="s">
        <v>51</v>
      </c>
      <c r="B27" s="8" t="s">
        <v>52</v>
      </c>
      <c r="C27" s="9">
        <f>SUM(C29:C33)</f>
        <v>439760011.23000002</v>
      </c>
    </row>
    <row r="28" spans="1:3" ht="15.75" hidden="1" customHeight="1">
      <c r="A28" s="12"/>
      <c r="B28" s="13"/>
      <c r="C28" s="11"/>
    </row>
    <row r="29" spans="1:3">
      <c r="A29" s="12" t="s">
        <v>53</v>
      </c>
      <c r="B29" s="13" t="s">
        <v>54</v>
      </c>
      <c r="C29" s="11">
        <v>109322892</v>
      </c>
    </row>
    <row r="30" spans="1:3">
      <c r="A30" s="12" t="s">
        <v>55</v>
      </c>
      <c r="B30" s="13" t="s">
        <v>56</v>
      </c>
      <c r="C30" s="11">
        <v>127910250</v>
      </c>
    </row>
    <row r="31" spans="1:3">
      <c r="A31" s="12" t="s">
        <v>57</v>
      </c>
      <c r="B31" s="13" t="s">
        <v>58</v>
      </c>
      <c r="C31" s="11">
        <v>86679636.689999998</v>
      </c>
    </row>
    <row r="32" spans="1:3">
      <c r="A32" s="12" t="s">
        <v>59</v>
      </c>
      <c r="B32" s="13" t="s">
        <v>60</v>
      </c>
      <c r="C32" s="11">
        <v>77599461.540000007</v>
      </c>
    </row>
    <row r="33" spans="1:3">
      <c r="A33" s="12" t="s">
        <v>61</v>
      </c>
      <c r="B33" s="13" t="s">
        <v>62</v>
      </c>
      <c r="C33" s="11">
        <v>38247771</v>
      </c>
    </row>
    <row r="34" spans="1:3" ht="15.75" hidden="1" customHeight="1">
      <c r="A34" s="12"/>
      <c r="B34" s="13"/>
      <c r="C34" s="11"/>
    </row>
    <row r="35" spans="1:3">
      <c r="A35" s="7" t="s">
        <v>63</v>
      </c>
      <c r="B35" s="8" t="s">
        <v>64</v>
      </c>
      <c r="C35" s="9">
        <f>SUM(C37:C41)</f>
        <v>230549413.91</v>
      </c>
    </row>
    <row r="36" spans="1:3" ht="15.75" hidden="1" customHeight="1">
      <c r="A36" s="12"/>
      <c r="B36" s="8"/>
      <c r="C36" s="11"/>
    </row>
    <row r="37" spans="1:3">
      <c r="A37" s="12" t="s">
        <v>65</v>
      </c>
      <c r="B37" s="13" t="s">
        <v>66</v>
      </c>
      <c r="C37" s="11">
        <v>152506523.72</v>
      </c>
    </row>
    <row r="38" spans="1:3">
      <c r="A38" s="12" t="s">
        <v>67</v>
      </c>
      <c r="B38" s="13" t="s">
        <v>68</v>
      </c>
      <c r="C38" s="11">
        <v>5202859.3499999996</v>
      </c>
    </row>
    <row r="39" spans="1:3">
      <c r="A39" s="12" t="s">
        <v>69</v>
      </c>
      <c r="B39" s="13" t="s">
        <v>70</v>
      </c>
      <c r="C39" s="11">
        <v>15608578.039999999</v>
      </c>
    </row>
    <row r="40" spans="1:3">
      <c r="A40" s="12" t="s">
        <v>71</v>
      </c>
      <c r="B40" s="13" t="s">
        <v>72</v>
      </c>
      <c r="C40" s="11">
        <v>52028593.450000003</v>
      </c>
    </row>
    <row r="41" spans="1:3">
      <c r="A41" s="12" t="s">
        <v>73</v>
      </c>
      <c r="B41" s="13" t="s">
        <v>74</v>
      </c>
      <c r="C41" s="11">
        <v>5202859.3499999996</v>
      </c>
    </row>
    <row r="42" spans="1:3" hidden="1">
      <c r="A42" s="12"/>
      <c r="B42" s="13"/>
      <c r="C42" s="11"/>
    </row>
    <row r="43" spans="1:3">
      <c r="A43" s="7" t="s">
        <v>75</v>
      </c>
      <c r="B43" s="8" t="s">
        <v>76</v>
      </c>
      <c r="C43" s="9">
        <f>SUM(C45:C47)</f>
        <v>100825734.11</v>
      </c>
    </row>
    <row r="44" spans="1:3" hidden="1">
      <c r="A44" s="12"/>
      <c r="B44" s="8"/>
      <c r="C44" s="11"/>
    </row>
    <row r="45" spans="1:3">
      <c r="A45" s="12" t="s">
        <v>77</v>
      </c>
      <c r="B45" s="13" t="s">
        <v>78</v>
      </c>
      <c r="C45" s="11">
        <v>31217156.07</v>
      </c>
    </row>
    <row r="46" spans="1:3">
      <c r="A46" s="12" t="s">
        <v>79</v>
      </c>
      <c r="B46" s="13" t="s">
        <v>80</v>
      </c>
      <c r="C46" s="11">
        <v>15608578.039999999</v>
      </c>
    </row>
    <row r="47" spans="1:3">
      <c r="A47" s="12" t="s">
        <v>81</v>
      </c>
      <c r="B47" s="13" t="s">
        <v>82</v>
      </c>
      <c r="C47" s="11">
        <v>54000000</v>
      </c>
    </row>
    <row r="48" spans="1:3">
      <c r="A48" s="7" t="s">
        <v>14</v>
      </c>
      <c r="B48" s="8" t="s">
        <v>15</v>
      </c>
      <c r="C48" s="9">
        <f>+C50+C58+C66+C76+C86+C93+C97+C103+C115+C122</f>
        <v>2271746841.3500004</v>
      </c>
    </row>
    <row r="49" spans="1:3" hidden="1">
      <c r="A49" s="12"/>
      <c r="B49" s="13"/>
      <c r="C49" s="11"/>
    </row>
    <row r="50" spans="1:3">
      <c r="A50" s="7" t="s">
        <v>83</v>
      </c>
      <c r="B50" s="8" t="s">
        <v>84</v>
      </c>
      <c r="C50" s="9">
        <f>+SUM(C52:C56)</f>
        <v>4075000</v>
      </c>
    </row>
    <row r="51" spans="1:3" hidden="1">
      <c r="A51" s="12"/>
      <c r="B51" s="13"/>
      <c r="C51" s="11"/>
    </row>
    <row r="52" spans="1:3" ht="13.5" hidden="1">
      <c r="A52" s="12" t="s">
        <v>85</v>
      </c>
      <c r="B52" s="13" t="s">
        <v>86</v>
      </c>
      <c r="C52" s="24">
        <f>+'[4]10-01 Junta Dir.'!C55+'[4]10-02 Presidencia'!C55+'[4]10-03 Planificación'!C55+'[4]10-04 Gerencia'!C55+'[4]10-05 Legal'!C55+'[4]10-06 Auditoria'!C55+'[4]10-07 Junta Promotora'!C55+'[4]10-08 Dir. Ad.-Finan'!C55+'[4]10-09 Recursos Humanos'!C55+'[4]10-10 Proveeduria'!C55+'[4]10-11 Contab.-Facturación'!C55+'[4]10-12 Presupuesto'!C55+'[4]10-13 Informática'!C55+'[4]10-14 Serv.Generales'!C55+'[4]10-15 Tesoreria'!C55+'[4]10-24 Archivo'!C55+'[4]10-27 OPIP'!C55</f>
        <v>0</v>
      </c>
    </row>
    <row r="53" spans="1:3" ht="13.5">
      <c r="A53" s="12" t="s">
        <v>87</v>
      </c>
      <c r="B53" s="13" t="s">
        <v>88</v>
      </c>
      <c r="C53" s="24">
        <f>+'[4]10-01 Junta Dir.'!C56+'[4]10-02 Presidencia'!C56+'[4]10-03 Planificación'!C56+'[4]10-04 Gerencia'!C56+'[4]10-05 Legal'!C56+'[4]10-06 Auditoria'!C56+'[4]10-07 Junta Promotora'!C56+'[4]10-08 Dir. Ad.-Finan'!C56+'[4]10-09 Recursos Humanos'!C56+'[4]10-10 Proveeduria'!C56+'[4]10-11 Contab.-Facturación'!C56+'[4]10-12 Presupuesto'!C56+'[4]10-13 Informática'!C56+'[4]10-14 Serv.Generales'!C56+'[4]10-15 Tesoreria'!C56+'[4]10-24 Archivo'!C56+'[4]10-27 OPIP'!C56</f>
        <v>4075000</v>
      </c>
    </row>
    <row r="54" spans="1:3" ht="13.5" hidden="1">
      <c r="A54" s="12" t="s">
        <v>89</v>
      </c>
      <c r="B54" s="13" t="s">
        <v>90</v>
      </c>
      <c r="C54" s="24">
        <f>+'[4]10-01 Junta Dir.'!C57+'[4]10-02 Presidencia'!C57+'[4]10-03 Planificación'!C57+'[4]10-04 Gerencia'!C57+'[4]10-05 Legal'!C57+'[4]10-06 Auditoria'!C57+'[4]10-07 Junta Promotora'!C57+'[4]10-08 Dir. Ad.-Finan'!C57+'[4]10-09 Recursos Humanos'!C57+'[4]10-10 Proveeduria'!C57+'[4]10-11 Contab.-Facturación'!C57+'[4]10-12 Presupuesto'!C57+'[4]10-13 Informática'!C57+'[4]10-14 Serv.Generales'!C57+'[4]10-15 Tesoreria'!C57+'[4]10-24 Archivo'!C57+'[4]10-27 OPIP'!C57</f>
        <v>0</v>
      </c>
    </row>
    <row r="55" spans="1:3" ht="13.5" hidden="1">
      <c r="A55" s="12" t="s">
        <v>91</v>
      </c>
      <c r="B55" s="13" t="s">
        <v>92</v>
      </c>
      <c r="C55" s="24">
        <f>+'[4]10-01 Junta Dir.'!C58+'[4]10-02 Presidencia'!C58+'[4]10-03 Planificación'!C58+'[4]10-04 Gerencia'!C58+'[4]10-05 Legal'!C58+'[4]10-06 Auditoria'!C58+'[4]10-07 Junta Promotora'!C58+'[4]10-08 Dir. Ad.-Finan'!C58+'[4]10-09 Recursos Humanos'!C58+'[4]10-10 Proveeduria'!C58+'[4]10-11 Contab.-Facturación'!C58+'[4]10-12 Presupuesto'!C58+'[4]10-13 Informática'!C58+'[4]10-14 Serv.Generales'!C58+'[4]10-15 Tesoreria'!C58+'[4]10-24 Archivo'!C58+'[4]10-27 OPIP'!C58</f>
        <v>0</v>
      </c>
    </row>
    <row r="56" spans="1:3" ht="13.5" hidden="1">
      <c r="A56" s="12" t="s">
        <v>93</v>
      </c>
      <c r="B56" s="13" t="s">
        <v>94</v>
      </c>
      <c r="C56" s="24">
        <f>+'[4]10-01 Junta Dir.'!C59+'[4]10-02 Presidencia'!C59+'[4]10-03 Planificación'!C59+'[4]10-04 Gerencia'!C59+'[4]10-05 Legal'!C59+'[4]10-06 Auditoria'!C59+'[4]10-07 Junta Promotora'!C59+'[4]10-08 Dir. Ad.-Finan'!C59+'[4]10-09 Recursos Humanos'!C59+'[4]10-10 Proveeduria'!C59+'[4]10-11 Contab.-Facturación'!C59+'[4]10-12 Presupuesto'!C59+'[4]10-13 Informática'!C59+'[4]10-14 Serv.Generales'!C59+'[4]10-15 Tesoreria'!C59+'[4]10-24 Archivo'!C59+'[4]10-27 OPIP'!C59</f>
        <v>0</v>
      </c>
    </row>
    <row r="57" spans="1:3" hidden="1">
      <c r="A57" s="12"/>
      <c r="B57" s="13"/>
      <c r="C57" s="11"/>
    </row>
    <row r="58" spans="1:3">
      <c r="A58" s="7" t="s">
        <v>95</v>
      </c>
      <c r="B58" s="8" t="s">
        <v>96</v>
      </c>
      <c r="C58" s="9">
        <f>+SUM(C60:C64)</f>
        <v>126000000</v>
      </c>
    </row>
    <row r="59" spans="1:3" hidden="1">
      <c r="A59" s="12"/>
      <c r="B59" s="13"/>
      <c r="C59" s="11"/>
    </row>
    <row r="60" spans="1:3" ht="13.5">
      <c r="A60" s="12" t="s">
        <v>97</v>
      </c>
      <c r="B60" s="13" t="s">
        <v>98</v>
      </c>
      <c r="C60" s="24">
        <f>+'[4]10-01 Junta Dir.'!C63+'[4]10-02 Presidencia'!C63+'[4]10-03 Planificación'!C63+'[4]10-04 Gerencia'!C63+'[4]10-05 Legal'!C63+'[4]10-06 Auditoria'!C63+'[4]10-07 Junta Promotora'!C63+'[4]10-08 Dir. Ad.-Finan'!C63+'[4]10-09 Recursos Humanos'!C63+'[4]10-10 Proveeduria'!C63+'[4]10-11 Contab.-Facturación'!C63+'[4]10-12 Presupuesto'!C63+'[4]10-13 Informática'!C63+'[4]10-14 Serv.Generales'!C63+'[4]10-15 Tesoreria'!C63+'[4]10-24 Archivo'!C63+'[4]10-27 OPIP'!C63</f>
        <v>7500000</v>
      </c>
    </row>
    <row r="61" spans="1:3" ht="13.5">
      <c r="A61" s="12" t="s">
        <v>99</v>
      </c>
      <c r="B61" s="13" t="s">
        <v>100</v>
      </c>
      <c r="C61" s="24">
        <f>+'[4]10-01 Junta Dir.'!C64+'[4]10-02 Presidencia'!C64+'[4]10-03 Planificación'!C64+'[4]10-04 Gerencia'!C64+'[4]10-05 Legal'!C64+'[4]10-06 Auditoria'!C64+'[4]10-07 Junta Promotora'!C64+'[4]10-08 Dir. Ad.-Finan'!C64+'[4]10-09 Recursos Humanos'!C64+'[4]10-10 Proveeduria'!C64+'[4]10-11 Contab.-Facturación'!C64+'[4]10-12 Presupuesto'!C64+'[4]10-13 Informática'!C64+'[4]10-14 Serv.Generales'!C64+'[4]10-15 Tesoreria'!C64+'[4]10-24 Archivo'!C64+'[4]10-27 OPIP'!C64</f>
        <v>70000000</v>
      </c>
    </row>
    <row r="62" spans="1:3" hidden="1">
      <c r="A62" s="12" t="s">
        <v>101</v>
      </c>
      <c r="B62" s="13" t="s">
        <v>102</v>
      </c>
      <c r="C62" s="11">
        <f>+'[4]10-01 Junta Dir.'!C65+'[4]10-02 Presidencia'!C65+'[4]10-03 Planificación'!C65+'[4]10-04 Gerencia'!C65+'[4]10-05 Legal'!C65+'[4]10-06 Auditoria'!C65+'[4]10-07 Junta Promotora'!C65+'[4]10-08 Dir. Ad.-Finan'!C65+'[4]10-09 Recursos Humanos'!C65+'[4]10-10 Proveeduria'!C65+'[4]10-11 Contab.-Facturación'!C65+'[4]10-12 Presupuesto'!C65+'[4]10-13 Informática'!C65+'[4]10-14 Serv.Generales'!C65+'[4]10-15 Tesoreria'!C65+'[4]10-24 Archivo'!C65+'[4]10-27 OPIP'!C65</f>
        <v>0</v>
      </c>
    </row>
    <row r="63" spans="1:3" ht="13.5">
      <c r="A63" s="12" t="s">
        <v>103</v>
      </c>
      <c r="B63" s="13" t="s">
        <v>104</v>
      </c>
      <c r="C63" s="24">
        <f>+'[4]10-01 Junta Dir.'!C66+'[4]10-02 Presidencia'!C66+'[4]10-03 Planificación'!C66+'[4]10-04 Gerencia'!C66+'[4]10-05 Legal'!C66+'[4]10-06 Auditoria'!C66+'[4]10-07 Junta Promotora'!C66+'[4]10-08 Dir. Ad.-Finan'!C66+'[4]10-09 Recursos Humanos'!C66+'[4]10-10 Proveeduria'!C66+'[4]10-11 Contab.-Facturación'!C66+'[4]10-12 Presupuesto'!C66+'[4]10-13 Informática'!C66+'[4]10-14 Serv.Generales'!C66+'[4]10-15 Tesoreria'!C66+'[4]10-24 Archivo'!C66+'[4]10-27 OPIP'!C66</f>
        <v>45000000</v>
      </c>
    </row>
    <row r="64" spans="1:3" ht="13.5">
      <c r="A64" s="12" t="s">
        <v>105</v>
      </c>
      <c r="B64" s="13" t="s">
        <v>106</v>
      </c>
      <c r="C64" s="24">
        <f>+'[4]10-01 Junta Dir.'!C67+'[4]10-02 Presidencia'!C67+'[4]10-03 Planificación'!C67+'[4]10-04 Gerencia'!C67+'[4]10-05 Legal'!C67+'[4]10-06 Auditoria'!C67+'[4]10-07 Junta Promotora'!C67+'[4]10-08 Dir. Ad.-Finan'!C67+'[4]10-09 Recursos Humanos'!C67+'[4]10-10 Proveeduria'!C67+'[4]10-11 Contab.-Facturación'!C67+'[4]10-12 Presupuesto'!C67+'[4]10-13 Informática'!C67+'[4]10-14 Serv.Generales'!C67+'[4]10-15 Tesoreria'!C67+'[4]10-24 Archivo'!C67+'[4]10-27 OPIP'!C67</f>
        <v>3500000</v>
      </c>
    </row>
    <row r="65" spans="1:71" hidden="1">
      <c r="A65" s="12"/>
      <c r="B65" s="13"/>
      <c r="C65" s="11"/>
    </row>
    <row r="66" spans="1:71">
      <c r="A66" s="7" t="s">
        <v>107</v>
      </c>
      <c r="B66" s="8" t="s">
        <v>108</v>
      </c>
      <c r="C66" s="9">
        <f>+SUM(C68:C74)</f>
        <v>373533000</v>
      </c>
    </row>
    <row r="67" spans="1:71" hidden="1">
      <c r="A67" s="12"/>
      <c r="B67" s="13"/>
      <c r="C67" s="11"/>
    </row>
    <row r="68" spans="1:71" ht="13.5">
      <c r="A68" s="12" t="s">
        <v>109</v>
      </c>
      <c r="B68" s="13" t="s">
        <v>110</v>
      </c>
      <c r="C68" s="24">
        <f>+'[4]10-01 Junta Dir.'!C71+'[4]10-02 Presidencia'!C71+'[4]10-03 Planificación'!C71+'[4]10-04 Gerencia'!C71+'[4]10-05 Legal'!C71+'[4]10-06 Auditoria'!C71+'[4]10-07 Junta Promotora'!C71+'[4]10-08 Dir. Ad.-Finan'!C71+'[4]10-09 Recursos Humanos'!C71+'[4]10-10 Proveeduria'!C71+'[4]10-11 Contab.-Facturación'!C71+'[4]10-12 Presupuesto'!C71+'[4]10-13 Informática'!C71+'[4]10-14 Serv.Generales'!C71+'[4]10-15 Tesoreria'!C71+'[4]10-24 Archivo'!C71+'[4]10-27 OPIP'!C71</f>
        <v>2500000</v>
      </c>
    </row>
    <row r="69" spans="1:71" ht="13.5">
      <c r="A69" s="12" t="s">
        <v>111</v>
      </c>
      <c r="B69" s="13" t="s">
        <v>112</v>
      </c>
      <c r="C69" s="24">
        <f>+'[4]10-01 Junta Dir.'!C72+'[4]10-02 Presidencia'!C72+'[4]10-03 Planificación'!C72+'[4]10-04 Gerencia'!C72+'[4]10-05 Legal'!C72+'[4]10-06 Auditoria'!C72+'[4]10-07 Junta Promotora'!C72+'[4]10-08 Dir. Ad.-Finan'!C72+'[4]10-09 Recursos Humanos'!C72+'[4]10-10 Proveeduria'!C72+'[4]10-11 Contab.-Facturación'!C72+'[4]10-12 Presupuesto'!C72+'[4]10-13 Informática'!C72+'[4]10-14 Serv.Generales'!C72+'[4]10-15 Tesoreria'!C72+'[4]10-24 Archivo'!C72+'[4]10-27 OPIP'!C72</f>
        <v>350000000</v>
      </c>
    </row>
    <row r="70" spans="1:71" ht="13.5">
      <c r="A70" s="12" t="s">
        <v>113</v>
      </c>
      <c r="B70" s="13" t="s">
        <v>114</v>
      </c>
      <c r="C70" s="24">
        <f>+'[4]10-01 Junta Dir.'!C73+'[4]10-02 Presidencia'!C73+'[4]10-03 Planificación'!C73+'[4]10-04 Gerencia'!C73+'[4]10-05 Legal'!C73+'[4]10-06 Auditoria'!C73+'[4]10-07 Junta Promotora'!C73+'[4]10-08 Dir. Ad.-Finan'!C73+'[4]10-09 Recursos Humanos'!C73+'[4]10-10 Proveeduria'!C73+'[4]10-11 Contab.-Facturación'!C73+'[4]10-12 Presupuesto'!C73+'[4]10-13 Informática'!C73+'[4]10-14 Serv.Generales'!C73+'[4]10-15 Tesoreria'!C73+'[4]10-24 Archivo'!C73+'[4]10-27 OPIP'!C73</f>
        <v>253000</v>
      </c>
    </row>
    <row r="71" spans="1:71" ht="13.5" hidden="1">
      <c r="A71" s="12" t="s">
        <v>115</v>
      </c>
      <c r="B71" s="13" t="s">
        <v>116</v>
      </c>
      <c r="C71" s="24">
        <f>+'[4]10-01 Junta Dir.'!C74+'[4]10-02 Presidencia'!C74+'[4]10-03 Planificación'!C74+'[4]10-04 Gerencia'!C74+'[4]10-05 Legal'!C74+'[4]10-06 Auditoria'!C74+'[4]10-07 Junta Promotora'!C74+'[4]10-08 Dir. Ad.-Finan'!C74+'[4]10-09 Recursos Humanos'!C74+'[4]10-10 Proveeduria'!C74+'[4]10-11 Contab.-Facturación'!C74+'[4]10-12 Presupuesto'!C74+'[4]10-13 Informática'!C74+'[4]10-14 Serv.Generales'!C74+'[4]10-15 Tesoreria'!C74+'[4]10-24 Archivo'!C74+'[4]10-27 OPIP'!C74</f>
        <v>0</v>
      </c>
    </row>
    <row r="72" spans="1:71" ht="13.5" hidden="1">
      <c r="A72" s="12" t="s">
        <v>117</v>
      </c>
      <c r="B72" s="13" t="s">
        <v>118</v>
      </c>
      <c r="C72" s="24">
        <f>+'[4]10-01 Junta Dir.'!C75+'[4]10-02 Presidencia'!C75+'[4]10-03 Planificación'!C75+'[4]10-04 Gerencia'!C75+'[4]10-05 Legal'!C75+'[4]10-06 Auditoria'!C75+'[4]10-07 Junta Promotora'!C75+'[4]10-08 Dir. Ad.-Finan'!C75+'[4]10-09 Recursos Humanos'!C75+'[4]10-10 Proveeduria'!C75+'[4]10-11 Contab.-Facturación'!C75+'[4]10-12 Presupuesto'!C75+'[4]10-13 Informática'!C75+'[4]10-14 Serv.Generales'!C75+'[4]10-15 Tesoreria'!C75+'[4]10-24 Archivo'!C75+'[4]10-27 OPIP'!C75</f>
        <v>0</v>
      </c>
    </row>
    <row r="73" spans="1:71" ht="13.5">
      <c r="A73" s="12" t="s">
        <v>119</v>
      </c>
      <c r="B73" s="13" t="s">
        <v>120</v>
      </c>
      <c r="C73" s="24">
        <f>+'[4]10-01 Junta Dir.'!C76+'[4]10-02 Presidencia'!C76+'[4]10-03 Planificación'!C76+'[4]10-04 Gerencia'!C76+'[4]10-05 Legal'!C76+'[4]10-06 Auditoria'!C76+'[4]10-07 Junta Promotora'!C76+'[4]10-08 Dir. Ad.-Finan'!C76+'[4]10-09 Recursos Humanos'!C76+'[4]10-10 Proveeduria'!C76+'[4]10-11 Contab.-Facturación'!C76+'[4]10-12 Presupuesto'!C76+'[4]10-13 Informática'!C76+'[4]10-14 Serv.Generales'!C76+'[4]10-15 Tesoreria'!C76+'[4]10-24 Archivo'!C76+'[4]10-27 OPIP'!C76</f>
        <v>1060000</v>
      </c>
    </row>
    <row r="74" spans="1:71" ht="13.5">
      <c r="A74" s="12" t="s">
        <v>121</v>
      </c>
      <c r="B74" s="13" t="s">
        <v>122</v>
      </c>
      <c r="C74" s="24">
        <f>+'[4]10-01 Junta Dir.'!C77+'[4]10-02 Presidencia'!C77+'[4]10-03 Planificación'!C77+'[4]10-04 Gerencia'!C77+'[4]10-05 Legal'!C77+'[4]10-06 Auditoria'!C77+'[4]10-07 Junta Promotora'!C77+'[4]10-08 Dir. Ad.-Finan'!C77+'[4]10-09 Recursos Humanos'!C77+'[4]10-10 Proveeduria'!C77+'[4]10-11 Contab.-Facturación'!C77+'[4]10-12 Presupuesto'!C77+'[4]10-13 Informática'!C77+'[4]10-14 Serv.Generales'!C77+'[4]10-15 Tesoreria'!C77+'[4]10-24 Archivo'!C77+'[4]10-27 OPIP'!C77</f>
        <v>19720000</v>
      </c>
    </row>
    <row r="75" spans="1:71" hidden="1">
      <c r="A75" s="12"/>
      <c r="B75" s="8"/>
      <c r="C75" s="9"/>
    </row>
    <row r="76" spans="1:71">
      <c r="A76" s="7" t="s">
        <v>123</v>
      </c>
      <c r="B76" s="8" t="s">
        <v>124</v>
      </c>
      <c r="C76" s="9">
        <f>+SUM(C78:C84)</f>
        <v>902859482.09000003</v>
      </c>
    </row>
    <row r="77" spans="1:71" hidden="1">
      <c r="A77" s="7"/>
      <c r="B77" s="8"/>
      <c r="C77" s="9"/>
    </row>
    <row r="78" spans="1:71" ht="13.5">
      <c r="A78" s="12" t="s">
        <v>125</v>
      </c>
      <c r="B78" s="13" t="s">
        <v>126</v>
      </c>
      <c r="C78" s="24">
        <f>+'[4]10-01 Junta Dir.'!C81+'[4]10-02 Presidencia'!C81+'[4]10-03 Planificación'!C81+'[4]10-04 Gerencia'!C81+'[4]10-05 Legal'!C81+'[4]10-06 Auditoria'!C81+'[4]10-07 Junta Promotora'!C81+'[4]10-08 Dir. Ad.-Finan'!C81+'[4]10-09 Recursos Humanos'!C81+'[4]10-10 Proveeduria'!C81+'[4]10-11 Contab.-Facturación'!C81+'[4]10-12 Presupuesto'!C81+'[4]10-13 Informática'!C81+'[4]10-14 Serv.Generales'!C81+'[4]10-15 Tesoreria'!C81+'[4]10-24 Archivo'!C81+'[4]10-27 OPIP'!C81</f>
        <v>6000000</v>
      </c>
      <c r="BS78" s="1" t="e">
        <f>+C78-#REF!</f>
        <v>#REF!</v>
      </c>
    </row>
    <row r="79" spans="1:71" ht="13.5">
      <c r="A79" s="12" t="s">
        <v>127</v>
      </c>
      <c r="B79" s="13" t="s">
        <v>128</v>
      </c>
      <c r="C79" s="24">
        <f>+'[4]10-01 Junta Dir.'!C82+'[4]10-02 Presidencia'!C82+'[4]10-03 Planificación'!C82+'[4]10-04 Gerencia'!C82+'[4]10-05 Legal'!C82+'[4]10-06 Auditoria'!C82+'[4]10-07 Junta Promotora'!C82+'[4]10-08 Dir. Ad.-Finan'!C82+'[4]10-09 Recursos Humanos'!C82+'[4]10-10 Proveeduria'!C82+'[4]10-11 Contab.-Facturación'!C82+'[4]10-12 Presupuesto'!C82+'[4]10-13 Informática'!C82+'[4]10-14 Serv.Generales'!C82+'[4]10-15 Tesoreria'!C82+'[4]10-24 Archivo'!C82+'[4]10-27 OPIP'!C82</f>
        <v>33000000</v>
      </c>
      <c r="BS79" s="1" t="e">
        <f>+C79-#REF!</f>
        <v>#REF!</v>
      </c>
    </row>
    <row r="80" spans="1:71" ht="13.5">
      <c r="A80" s="12" t="s">
        <v>129</v>
      </c>
      <c r="B80" s="13" t="s">
        <v>130</v>
      </c>
      <c r="C80" s="24">
        <f>+'[4]10-01 Junta Dir.'!C83+'[4]10-02 Presidencia'!C83+'[4]10-03 Planificación'!C83+'[4]10-04 Gerencia'!C83+'[4]10-05 Legal'!C83+'[4]10-06 Auditoria'!C83+'[4]10-07 Junta Promotora'!C83+'[4]10-08 Dir. Ad.-Finan'!C83+'[4]10-09 Recursos Humanos'!C83+'[4]10-10 Proveeduria'!C83+'[4]10-11 Contab.-Facturación'!C83+'[4]10-12 Presupuesto'!C83+'[4]10-13 Informática'!C83+'[4]10-14 Serv.Generales'!C83+'[4]10-15 Tesoreria'!C83+'[4]10-24 Archivo'!C83+'[4]10-27 OPIP'!C83</f>
        <v>54919113.600000001</v>
      </c>
      <c r="BS80" s="1" t="e">
        <f>+C80-#REF!</f>
        <v>#REF!</v>
      </c>
    </row>
    <row r="81" spans="1:71" ht="13.5">
      <c r="A81" s="12" t="s">
        <v>131</v>
      </c>
      <c r="B81" s="13" t="s">
        <v>132</v>
      </c>
      <c r="C81" s="24">
        <f>+'[4]10-01 Junta Dir.'!C84+'[4]10-02 Presidencia'!C84+'[4]10-03 Planificación'!C84+'[4]10-04 Gerencia'!C84+'[4]10-05 Legal'!C84+'[4]10-06 Auditoria'!C84+'[4]10-07 Junta Promotora'!C84+'[4]10-08 Dir. Ad.-Finan'!C84+'[4]10-09 Recursos Humanos'!C84+'[4]10-10 Proveeduria'!C84+'[4]10-11 Contab.-Facturación'!C84+'[4]10-12 Presupuesto'!C84+'[4]10-13 Informática'!C84+'[4]10-14 Serv.Generales'!C84+'[4]10-15 Tesoreria'!C84+'[4]10-24 Archivo'!C84+'[4]10-27 OPIP'!C84+'[4]10-17 Contraloría'!C84</f>
        <v>71577215</v>
      </c>
      <c r="BS81" s="1" t="e">
        <f>+C81-#REF!</f>
        <v>#REF!</v>
      </c>
    </row>
    <row r="82" spans="1:71" ht="13.5" hidden="1">
      <c r="A82" s="12" t="s">
        <v>133</v>
      </c>
      <c r="B82" s="13" t="s">
        <v>134</v>
      </c>
      <c r="C82" s="24">
        <f>+'[4]10-01 Junta Dir.'!C85+'[4]10-02 Presidencia'!C85+'[4]10-03 Planificación'!C85+'[4]10-04 Gerencia'!C85+'[4]10-05 Legal'!C85+'[4]10-06 Auditoria'!C85+'[4]10-07 Junta Promotora'!C85+'[4]10-08 Dir. Ad.-Finan'!C85+'[4]10-09 Recursos Humanos'!C85+'[4]10-10 Proveeduria'!C85+'[4]10-11 Contab.-Facturación'!C85+'[4]10-12 Presupuesto'!C85+'[4]10-13 Informática'!C85+'[4]10-14 Serv.Generales'!C85+'[4]10-15 Tesoreria'!C85+'[4]10-24 Archivo'!C85+'[4]10-27 OPIP'!C85</f>
        <v>0</v>
      </c>
    </row>
    <row r="83" spans="1:71" ht="13.5">
      <c r="A83" s="12" t="s">
        <v>135</v>
      </c>
      <c r="B83" s="11" t="s">
        <v>136</v>
      </c>
      <c r="C83" s="24">
        <f>+'[4]10-01 Junta Dir.'!C86+'[4]10-02 Presidencia'!C86+'[4]10-03 Planificación'!C86+'[4]10-04 Gerencia'!C86+'[4]10-05 Legal'!C86+'[4]10-06 Auditoria'!C86+'[4]10-07 Junta Promotora'!C86+'[4]10-08 Dir. Ad.-Finan'!C86+'[4]10-09 Recursos Humanos'!C86+'[4]10-10 Proveeduria'!C86+'[4]10-11 Contab.-Facturación'!C86+'[4]10-12 Presupuesto'!C86+'[4]10-13 Informática'!C86+'[4]10-14 Serv.Generales'!C86+'[4]10-15 Tesoreria'!C86+'[4]10-24 Archivo'!C86+'[4]10-27 OPIP'!C86</f>
        <v>573383153.49000001</v>
      </c>
      <c r="BS83" s="1" t="e">
        <f>+C83-#REF!</f>
        <v>#REF!</v>
      </c>
    </row>
    <row r="84" spans="1:71" ht="13.5">
      <c r="A84" s="12" t="s">
        <v>137</v>
      </c>
      <c r="B84" s="13" t="s">
        <v>138</v>
      </c>
      <c r="C84" s="24">
        <f>+'[4]10-01 Junta Dir.'!C87+'[4]10-02 Presidencia'!C87+'[4]10-03 Planificación'!C87+'[4]10-04 Gerencia'!C87+'[4]10-05 Legal'!C87+'[4]10-06 Auditoria'!C87+'[4]10-07 Junta Promotora'!C87+'[4]10-08 Dir. Ad.-Finan'!C87+'[4]10-09 Recursos Humanos'!C87+'[4]10-10 Proveeduria'!C87+'[4]10-11 Contab.-Facturación'!C87+'[4]10-12 Presupuesto'!C87+'[4]10-13 Informática'!C87+'[4]10-14 Serv.Generales'!C87+'[4]10-15 Tesoreria'!C87+'[4]10-24 Archivo'!C87+'[4]10-27 OPIP'!C87</f>
        <v>163980000</v>
      </c>
      <c r="BS84" s="1" t="e">
        <f>+C84-#REF!</f>
        <v>#REF!</v>
      </c>
    </row>
    <row r="85" spans="1:71" ht="13.5" hidden="1">
      <c r="A85" s="12"/>
      <c r="B85" s="13"/>
      <c r="C85"/>
    </row>
    <row r="86" spans="1:71">
      <c r="A86" s="12" t="s">
        <v>139</v>
      </c>
      <c r="B86" s="25" t="s">
        <v>140</v>
      </c>
      <c r="C86" s="9">
        <f>+SUM(C88:C91)</f>
        <v>35546490</v>
      </c>
    </row>
    <row r="87" spans="1:71" ht="13.5" hidden="1">
      <c r="A87" s="12"/>
      <c r="B87" s="13"/>
      <c r="C87"/>
    </row>
    <row r="88" spans="1:71" ht="13.5">
      <c r="A88" s="12" t="s">
        <v>141</v>
      </c>
      <c r="B88" s="13" t="s">
        <v>142</v>
      </c>
      <c r="C88" s="24">
        <f>+'[4]10-01 Junta Dir.'!C91+'[4]10-02 Presidencia'!C91+'[4]10-03 Planificación'!C91+'[4]10-04 Gerencia'!C91+'[4]10-05 Legal'!C91+'[4]10-06 Auditoria'!C91+'[4]10-07 Junta Promotora'!C91+'[4]10-08 Dir. Ad.-Finan'!C91+'[4]10-09 Recursos Humanos'!C91+'[4]10-10 Proveeduria'!C91+'[4]10-11 Contab.-Facturación'!C91+'[4]10-12 Presupuesto'!C91+'[4]10-13 Informática'!C91+'[4]10-14 Serv.Generales'!C91+'[4]10-15 Tesoreria'!C91+'[4]10-17 Contraloría'!C91+'[4]10-24 Archivo'!C91+'[4]10-27 OPIP'!C91</f>
        <v>2772240</v>
      </c>
    </row>
    <row r="89" spans="1:71" ht="13.5">
      <c r="A89" s="12" t="s">
        <v>143</v>
      </c>
      <c r="B89" s="13" t="s">
        <v>144</v>
      </c>
      <c r="C89" s="24">
        <f>+'[4]10-01 Junta Dir.'!C92+'[4]10-02 Presidencia'!C92+'[4]10-03 Planificación'!C92+'[4]10-04 Gerencia'!C92+'[4]10-05 Legal'!C92+'[4]10-06 Auditoria'!C92+'[4]10-07 Junta Promotora'!C92+'[4]10-08 Dir. Ad.-Finan'!C92+'[4]10-09 Recursos Humanos'!C92+'[4]10-10 Proveeduria'!C92+'[4]10-11 Contab.-Facturación'!C92+'[4]10-12 Presupuesto'!C92+'[4]10-13 Informática'!C92+'[4]10-14 Serv.Generales'!C92+'[4]10-15 Tesoreria'!C92+'[4]10-17 Contraloría'!C92+'[4]10-24 Archivo'!C92+'[4]10-27 OPIP'!C92</f>
        <v>13274250</v>
      </c>
    </row>
    <row r="90" spans="1:71" ht="13.5">
      <c r="A90" s="12" t="s">
        <v>145</v>
      </c>
      <c r="B90" s="13" t="s">
        <v>146</v>
      </c>
      <c r="C90" s="24">
        <f>+'[4]10-01 Junta Dir.'!C93+'[4]10-02 Presidencia'!C93+'[4]10-03 Planificación'!C93+'[4]10-04 Gerencia'!C93+'[4]10-05 Legal'!C93+'[4]10-06 Auditoria'!C93+'[4]10-07 Junta Promotora'!C93+'[4]10-08 Dir. Ad.-Finan'!C93+'[4]10-09 Recursos Humanos'!C93+'[4]10-10 Proveeduria'!C93+'[4]10-11 Contab.-Facturación'!C93+'[4]10-12 Presupuesto'!C93+'[4]10-13 Informática'!C93+'[4]10-14 Serv.Generales'!C93+'[4]10-15 Tesoreria'!C93+'[4]10-17 Contraloría'!C93+'[4]10-24 Archivo'!C93+'[4]10-27 OPIP'!C93</f>
        <v>9500000</v>
      </c>
    </row>
    <row r="91" spans="1:71" ht="13.5">
      <c r="A91" s="12" t="s">
        <v>147</v>
      </c>
      <c r="B91" s="13" t="s">
        <v>148</v>
      </c>
      <c r="C91" s="24">
        <f>+'[4]10-01 Junta Dir.'!C94+'[4]10-02 Presidencia'!C94+'[4]10-03 Planificación'!C94+'[4]10-04 Gerencia'!C94+'[4]10-05 Legal'!C94+'[4]10-06 Auditoria'!C94+'[4]10-07 Junta Promotora'!C94+'[4]10-08 Dir. Ad.-Finan'!C94+'[4]10-09 Recursos Humanos'!C94+'[4]10-10 Proveeduria'!C94+'[4]10-11 Contab.-Facturación'!C94+'[4]10-12 Presupuesto'!C94+'[4]10-13 Informática'!C94+'[4]10-14 Serv.Generales'!C94+'[4]10-15 Tesoreria'!C94+'[4]10-17 Contraloría'!C94+'[4]10-24 Archivo'!C94+'[4]10-27 OPIP'!C94</f>
        <v>10000000</v>
      </c>
    </row>
    <row r="92" spans="1:71" ht="13.5" hidden="1">
      <c r="A92" s="12"/>
      <c r="B92" s="13"/>
      <c r="C92"/>
    </row>
    <row r="93" spans="1:71">
      <c r="A93" s="7" t="s">
        <v>149</v>
      </c>
      <c r="B93" s="8" t="s">
        <v>150</v>
      </c>
      <c r="C93" s="9">
        <f>+SUM(C95:C95)</f>
        <v>48700000</v>
      </c>
    </row>
    <row r="94" spans="1:71" ht="13.5" hidden="1">
      <c r="A94" s="12"/>
      <c r="B94" s="13"/>
      <c r="C94"/>
    </row>
    <row r="95" spans="1:71" ht="13.5">
      <c r="A95" s="12" t="s">
        <v>151</v>
      </c>
      <c r="B95" s="13" t="s">
        <v>152</v>
      </c>
      <c r="C95" s="24">
        <f>+'[4]10-01 Junta Dir.'!C98+'[4]10-02 Presidencia'!C98+'[4]10-03 Planificación'!C98+'[4]10-04 Gerencia'!C98+'[4]10-05 Legal'!C98+'[4]10-06 Auditoria'!C98+'[4]10-07 Junta Promotora'!C98+'[4]10-08 Dir. Ad.-Finan'!C98+'[4]10-09 Recursos Humanos'!C98+'[4]10-10 Proveeduria'!C98+'[4]10-11 Contab.-Facturación'!C98+'[4]10-12 Presupuesto'!C98+'[4]10-13 Informática'!C98+'[4]10-14 Serv.Generales'!C98+'[4]10-15 Tesoreria'!C98+'[4]10-24 Archivo'!C98+'[4]10-27 OPIP'!C98</f>
        <v>48700000</v>
      </c>
    </row>
    <row r="96" spans="1:71" ht="13.5" hidden="1">
      <c r="A96" s="12"/>
      <c r="B96" s="13"/>
      <c r="C96" s="24"/>
    </row>
    <row r="97" spans="1:3" ht="13.5">
      <c r="A97" s="7" t="s">
        <v>153</v>
      </c>
      <c r="B97" s="8" t="s">
        <v>154</v>
      </c>
      <c r="C97" s="24">
        <f>+SUM(C99:C101)</f>
        <v>46920000</v>
      </c>
    </row>
    <row r="98" spans="1:3" ht="13.5" hidden="1">
      <c r="A98" s="12"/>
      <c r="B98" s="13"/>
      <c r="C98" s="24"/>
    </row>
    <row r="99" spans="1:3" ht="13.5">
      <c r="A99" s="12" t="s">
        <v>155</v>
      </c>
      <c r="B99" s="13" t="s">
        <v>156</v>
      </c>
      <c r="C99" s="24">
        <f>+'[4]10-01 Junta Dir.'!C102+'[4]10-02 Presidencia'!C102+'[4]10-03 Planificación'!C102+'[4]10-04 Gerencia'!C102+'[4]10-05 Legal'!C102+'[4]10-06 Auditoria'!C102+'[4]10-07 Junta Promotora'!C102+'[4]10-08 Dir. Ad.-Finan'!C102+'[4]10-09 Recursos Humanos'!C102+'[4]10-10 Proveeduria'!C102+'[4]10-11 Contab.-Facturación'!C102+'[4]10-12 Presupuesto'!C102+'[4]10-13 Informática'!C102+'[4]10-14 Serv.Generales'!C102+'[4]10-15 Tesoreria'!C102+'[4]10-24 Archivo'!C102+'[4]10-27 OPIP'!C102</f>
        <v>23570000</v>
      </c>
    </row>
    <row r="100" spans="1:3" ht="13.5">
      <c r="A100" s="12" t="s">
        <v>157</v>
      </c>
      <c r="B100" s="13" t="s">
        <v>158</v>
      </c>
      <c r="C100" s="24">
        <f>+'[4]10-01 Junta Dir.'!C103+'[4]10-02 Presidencia'!C103+'[4]10-03 Planificación'!C103+'[4]10-04 Gerencia'!C103+'[4]10-05 Legal'!C103+'[4]10-06 Auditoria'!C103+'[4]10-07 Junta Promotora'!C103+'[4]10-08 Dir. Ad.-Finan'!C103+'[4]10-09 Recursos Humanos'!C103+'[4]10-10 Proveeduria'!C103+'[4]10-11 Contab.-Facturación'!C103+'[4]10-12 Presupuesto'!C103+'[4]10-13 Informática'!C103+'[4]10-14 Serv.Generales'!C103+'[4]10-15 Tesoreria'!C103+'[4]10-24 Archivo'!C103+'[4]10-27 OPIP'!C103</f>
        <v>22600000</v>
      </c>
    </row>
    <row r="101" spans="1:3" ht="13.5">
      <c r="A101" s="12" t="s">
        <v>159</v>
      </c>
      <c r="B101" s="13" t="s">
        <v>160</v>
      </c>
      <c r="C101" s="24">
        <f>+'[4]10-01 Junta Dir.'!C104+'[4]10-02 Presidencia'!C104+'[4]10-03 Planificación'!C104+'[4]10-04 Gerencia'!C104+'[4]10-05 Legal'!C104+'[4]10-06 Auditoria'!C104+'[4]10-07 Junta Promotora'!C104+'[4]10-08 Dir. Ad.-Finan'!C104+'[4]10-09 Recursos Humanos'!C104+'[4]10-10 Proveeduria'!C104+'[4]10-11 Contab.-Facturación'!C104+'[4]10-12 Presupuesto'!C104+'[4]10-13 Informática'!C104+'[4]10-14 Serv.Generales'!C104+'[4]10-15 Tesoreria'!C104+'[4]10-24 Archivo'!C104+'[4]10-27 OPIP'!C104</f>
        <v>750000</v>
      </c>
    </row>
    <row r="102" spans="1:3" ht="13.5" hidden="1">
      <c r="A102" s="12"/>
      <c r="B102" s="13"/>
      <c r="C102"/>
    </row>
    <row r="103" spans="1:3">
      <c r="A103" s="7" t="s">
        <v>161</v>
      </c>
      <c r="B103" s="8" t="s">
        <v>162</v>
      </c>
      <c r="C103" s="9">
        <f>+SUM(C105:C113)</f>
        <v>171482295.78999999</v>
      </c>
    </row>
    <row r="104" spans="1:3" ht="13.5" hidden="1">
      <c r="A104" s="12"/>
      <c r="B104" s="13"/>
      <c r="C104"/>
    </row>
    <row r="105" spans="1:3" ht="13.5">
      <c r="A105" s="12" t="s">
        <v>163</v>
      </c>
      <c r="B105" s="13" t="s">
        <v>164</v>
      </c>
      <c r="C105" s="24">
        <f>+'[4]10-01 Junta Dir.'!C108+'[4]10-02 Presidencia'!C108+'[4]10-03 Planificación'!C108+'[4]10-04 Gerencia'!C108+'[4]10-05 Legal'!C108+'[4]10-06 Auditoria'!C108+'[4]10-07 Junta Promotora'!C108+'[4]10-08 Dir. Ad.-Finan'!C108+'[4]10-09 Recursos Humanos'!C108+'[4]10-10 Proveeduria'!C108+'[4]10-11 Contab.-Facturación'!C108+'[4]10-12 Presupuesto'!C108+'[4]10-13 Informática'!C108+'[4]10-14 Serv.Generales'!C108+'[4]10-15 Tesoreria'!C108+'[4]10-24 Archivo'!C108+'[4]10-27 OPIP'!C108</f>
        <v>65354197.640000001</v>
      </c>
    </row>
    <row r="106" spans="1:3" ht="13.5" hidden="1">
      <c r="A106" s="12" t="s">
        <v>165</v>
      </c>
      <c r="B106" s="13" t="s">
        <v>166</v>
      </c>
      <c r="C106" s="24">
        <f>+'[4]10-01 Junta Dir.'!C109+'[4]10-02 Presidencia'!C109+'[4]10-03 Planificación'!C109+'[4]10-04 Gerencia'!C109+'[4]10-05 Legal'!C109+'[4]10-06 Auditoria'!C109+'[4]10-07 Junta Promotora'!C109+'[4]10-08 Dir. Ad.-Finan'!C109+'[4]10-09 Recursos Humanos'!C109+'[4]10-10 Proveeduria'!C109+'[4]10-11 Contab.-Facturación'!C109+'[4]10-12 Presupuesto'!C109+'[4]10-13 Informática'!C109+'[4]10-14 Serv.Generales'!C109+'[4]10-15 Tesoreria'!C109+'[4]10-24 Archivo'!C109+'[4]10-27 OPIP'!C109</f>
        <v>0</v>
      </c>
    </row>
    <row r="107" spans="1:3" ht="13.5">
      <c r="A107" s="12" t="s">
        <v>167</v>
      </c>
      <c r="B107" s="13" t="s">
        <v>168</v>
      </c>
      <c r="C107" s="24">
        <f>+'[4]10-01 Junta Dir.'!C110+'[4]10-02 Presidencia'!C110+'[4]10-03 Planificación'!C110+'[4]10-04 Gerencia'!C110+'[4]10-05 Legal'!C110+'[4]10-06 Auditoria'!C110+'[4]10-07 Junta Promotora'!C110+'[4]10-08 Dir. Ad.-Finan'!C110+'[4]10-09 Recursos Humanos'!C110+'[4]10-10 Proveeduria'!C110+'[4]10-11 Contab.-Facturación'!C110+'[4]10-12 Presupuesto'!C110+'[4]10-13 Informática'!C110+'[4]10-14 Serv.Generales'!C110+'[4]10-15 Tesoreria'!C110+'[4]10-24 Archivo'!C110+'[4]10-27 OPIP'!C110</f>
        <v>9000000</v>
      </c>
    </row>
    <row r="108" spans="1:3" ht="13.5">
      <c r="A108" s="12" t="s">
        <v>169</v>
      </c>
      <c r="B108" s="13" t="s">
        <v>170</v>
      </c>
      <c r="C108" s="24">
        <f>+'[4]10-01 Junta Dir.'!C111+'[4]10-02 Presidencia'!C111+'[4]10-03 Planificación'!C111+'[4]10-04 Gerencia'!C111+'[4]10-05 Legal'!C111+'[4]10-06 Auditoria'!C111+'[4]10-08 Dir. Ad.-Finan'!C111+'[4]10-09 Recursos Humanos'!C111+'[4]10-10 Proveeduria'!C111+'[4]10-11 Contab.-Facturación'!C111+'[4]10-12 Presupuesto'!C111+'[4]10-13 Informática'!C111+'[4]10-14 Serv.Generales'!C111+'[4]10-15 Tesoreria'!C111+'[4]10-24 Archivo'!C111+'[4]10-27 OPIP'!C111+'[4]10-07 Junta Promotora'!C111</f>
        <v>13899980</v>
      </c>
    </row>
    <row r="109" spans="1:3" ht="13.5">
      <c r="A109" s="12" t="s">
        <v>171</v>
      </c>
      <c r="B109" s="13" t="s">
        <v>172</v>
      </c>
      <c r="C109" s="24">
        <f>+'[4]10-01 Junta Dir.'!C112+'[4]10-02 Presidencia'!C112+'[4]10-03 Planificación'!C112+'[4]10-04 Gerencia'!C112+'[4]10-05 Legal'!C112+'[4]10-06 Auditoria'!C112+'[4]10-07 Junta Promotora'!C112+'[4]10-08 Dir. Ad.-Finan'!C112+'[4]10-09 Recursos Humanos'!C112+'[4]10-10 Proveeduria'!C112+'[4]10-11 Contab.-Facturación'!C112+'[4]10-12 Presupuesto'!C112+'[4]10-13 Informática'!C112+'[4]10-14 Serv.Generales'!C112+'[4]10-15 Tesoreria'!C112+'[4]10-24 Archivo'!C112+'[4]10-27 OPIP'!C112</f>
        <v>14990000</v>
      </c>
    </row>
    <row r="110" spans="1:3" ht="13.5">
      <c r="A110" s="12" t="s">
        <v>173</v>
      </c>
      <c r="B110" s="13" t="s">
        <v>174</v>
      </c>
      <c r="C110" s="24">
        <f>+'[4]10-01 Junta Dir.'!C113+'[4]10-02 Presidencia'!C113+'[4]10-03 Planificación'!C113+'[4]10-04 Gerencia'!C113+'[4]10-05 Legal'!C113+'[4]10-06 Auditoria'!C113+'[4]10-07 Junta Promotora'!C113+'[4]10-08 Dir. Ad.-Finan'!C113+'[4]10-09 Recursos Humanos'!C113+'[4]10-10 Proveeduria'!C113+'[4]10-11 Contab.-Facturación'!C113+'[4]10-12 Presupuesto'!C113+'[4]10-13 Informática'!C113+'[4]10-14 Serv.Generales'!C113+'[4]10-15 Tesoreria'!C113+'[4]10-24 Archivo'!C113+'[4]10-27 OPIP'!C113</f>
        <v>4250000</v>
      </c>
    </row>
    <row r="111" spans="1:3" ht="13.5">
      <c r="A111" s="12" t="s">
        <v>175</v>
      </c>
      <c r="B111" s="13" t="s">
        <v>176</v>
      </c>
      <c r="C111" s="24">
        <f>+'[4]10-01 Junta Dir.'!C114+'[4]10-02 Presidencia'!C114+'[4]10-03 Planificación'!C114+'[4]10-04 Gerencia'!C114+'[4]10-05 Legal'!C114+'[4]10-06 Auditoria'!C114+'[4]10-07 Junta Promotora'!C114+'[4]10-08 Dir. Ad.-Finan'!C114+'[4]10-09 Recursos Humanos'!C114+'[4]10-10 Proveeduria'!C114+'[4]10-11 Contab.-Facturación'!C114+'[4]10-12 Presupuesto'!C114+'[4]10-13 Informática'!C114+'[4]10-14 Serv.Generales'!C114+'[4]10-15 Tesoreria'!C114+'[4]10-24 Archivo'!C114+'[4]10-27 OPIP'!C114</f>
        <v>19691500</v>
      </c>
    </row>
    <row r="112" spans="1:3" ht="13.5">
      <c r="A112" s="12" t="s">
        <v>177</v>
      </c>
      <c r="B112" s="13" t="s">
        <v>178</v>
      </c>
      <c r="C112" s="24">
        <f>+'[4]10-01 Junta Dir.'!C115+'[4]10-02 Presidencia'!C115+'[4]10-03 Planificación'!C115+'[4]10-04 Gerencia'!C115+'[4]10-05 Legal'!C115+'[4]10-06 Auditoria'!C115+'[4]10-07 Junta Promotora'!C115+'[4]10-08 Dir. Ad.-Finan'!C115+'[4]10-09 Recursos Humanos'!C115+'[4]10-10 Proveeduria'!C115+'[4]10-11 Contab.-Facturación'!C115+'[4]10-12 Presupuesto'!C115+'[4]10-13 Informática'!C115+'[4]10-14 Serv.Generales'!C115+'[4]10-15 Tesoreria'!C115+'[4]10-24 Archivo'!C115+'[4]10-27 OPIP'!C115</f>
        <v>36400000</v>
      </c>
    </row>
    <row r="113" spans="1:3" ht="13.5">
      <c r="A113" s="12" t="s">
        <v>179</v>
      </c>
      <c r="B113" s="13" t="s">
        <v>180</v>
      </c>
      <c r="C113" s="24">
        <f>+'[4]10-01 Junta Dir.'!C116+'[4]10-02 Presidencia'!C116+'[4]10-03 Planificación'!C116+'[4]10-04 Gerencia'!C116+'[4]10-05 Legal'!C116+'[4]10-06 Auditoria'!C116+'[4]10-07 Junta Promotora'!C116+'[4]10-08 Dir. Ad.-Finan'!C116+'[4]10-09 Recursos Humanos'!C116+'[4]10-10 Proveeduria'!C116+'[4]10-11 Contab.-Facturación'!C116+'[4]10-12 Presupuesto'!C116+'[4]10-13 Informática'!C116+'[4]10-14 Serv.Generales'!C116+'[4]10-15 Tesoreria'!C116+'[4]10-24 Archivo'!C116+'[4]10-27 OPIP'!C116</f>
        <v>7896618.1500000004</v>
      </c>
    </row>
    <row r="114" spans="1:3" hidden="1">
      <c r="A114" s="12"/>
      <c r="B114" s="13"/>
      <c r="C114" s="11"/>
    </row>
    <row r="115" spans="1:3">
      <c r="A115" s="7" t="s">
        <v>181</v>
      </c>
      <c r="B115" s="8" t="s">
        <v>182</v>
      </c>
      <c r="C115" s="9">
        <f>+SUM(C117:C120)</f>
        <v>461630573.47000003</v>
      </c>
    </row>
    <row r="116" spans="1:3" hidden="1">
      <c r="A116" s="12"/>
      <c r="B116" s="13"/>
      <c r="C116" s="11"/>
    </row>
    <row r="117" spans="1:3" ht="13.5">
      <c r="A117" s="12" t="s">
        <v>183</v>
      </c>
      <c r="B117" s="13" t="s">
        <v>184</v>
      </c>
      <c r="C117" s="24">
        <f>+'[4]10-01 Junta Dir.'!C120+'[4]10-02 Presidencia'!C120+'[4]10-03 Planificación'!C120+'[4]10-04 Gerencia'!C120+'[4]10-05 Legal'!C120+'[4]10-06 Auditoria'!C120+'[4]10-07 Junta Promotora'!C120+'[4]10-08 Dir. Ad.-Finan'!C120+'[4]10-09 Recursos Humanos'!C120+'[4]10-10 Proveeduria'!C120+'[4]10-12 Presupuesto'!C120+'[4]10-13 Informática'!C120+'[4]10-14 Serv.Generales'!C120+'[4]10-15 Tesoreria'!C120+'[4]10-24 Archivo'!C120+'[4]10-27 OPIP'!C120+'[4]10-11 Contab.-Facturación'!C120</f>
        <v>441864259.75</v>
      </c>
    </row>
    <row r="118" spans="1:3" ht="13.5">
      <c r="A118" s="12" t="s">
        <v>185</v>
      </c>
      <c r="B118" s="13" t="s">
        <v>410</v>
      </c>
      <c r="C118" s="24">
        <f>+'[4]10-01 Junta Dir.'!C121+'[4]10-02 Presidencia'!C121+'[4]10-03 Planificación'!C121+'[4]10-04 Gerencia'!C121+'[4]10-05 Legal'!C121+'[4]10-06 Auditoria'!C121+'[4]10-07 Junta Promotora'!C121+'[4]10-08 Dir. Ad.-Finan'!C121+'[4]10-09 Recursos Humanos'!C121+'[4]10-10 Proveeduria'!C121+'[4]10-11 Contab.-Facturación'!C121+'[4]10-12 Presupuesto'!C121+'[4]10-13 Informática'!C121+'[4]10-14 Serv.Generales'!C121+'[4]10-15 Tesoreria'!C121+'[4]10-24 Archivo'!C121+'[4]10-27 OPIP'!C121</f>
        <v>8000000</v>
      </c>
    </row>
    <row r="119" spans="1:3" ht="13.5" hidden="1">
      <c r="A119" s="12" t="s">
        <v>187</v>
      </c>
      <c r="B119" s="13" t="s">
        <v>188</v>
      </c>
      <c r="C119" s="24">
        <f>+'[4]10-01 Junta Dir.'!C122+'[4]10-02 Presidencia'!C122+'[4]10-03 Planificación'!C122+'[4]10-04 Gerencia'!C122+'[4]10-05 Legal'!C122+'[4]10-06 Auditoria'!C122+'[4]10-07 Junta Promotora'!C122+'[4]10-08 Dir. Ad.-Finan'!C122+'[4]10-09 Recursos Humanos'!C122+'[4]10-10 Proveeduria'!C122+'[4]10-11 Contab.-Facturación'!C122+'[4]10-12 Presupuesto'!C122+'[4]10-13 Informática'!C122+'[4]10-14 Serv.Generales'!C122+'[4]10-15 Tesoreria'!C122+'[4]10-24 Archivo'!C122+'[4]10-27 OPIP'!C122</f>
        <v>0</v>
      </c>
    </row>
    <row r="120" spans="1:3" ht="13.5">
      <c r="A120" s="12" t="s">
        <v>189</v>
      </c>
      <c r="B120" s="13" t="s">
        <v>190</v>
      </c>
      <c r="C120" s="24">
        <f>+'[4]10-01 Junta Dir.'!C123+'[4]10-02 Presidencia'!C123+'[4]10-03 Planificación'!C123+'[4]10-04 Gerencia'!C123+'[4]10-05 Legal'!C123+'[4]10-06 Auditoria'!C123+'[4]10-07 Junta Promotora'!C123+'[4]10-08 Dir. Ad.-Finan'!C123+'[4]10-09 Recursos Humanos'!C123+'[4]10-10 Proveeduria'!C123+'[4]10-11 Contab.-Facturación'!C123+'[4]10-12 Presupuesto'!C123+'[4]10-13 Informática'!C123+'[4]10-14 Serv.Generales'!C123+'[4]10-15 Tesoreria'!C123+'[4]10-24 Archivo'!C123+'[4]10-27 OPIP'!C123</f>
        <v>11766313.719999999</v>
      </c>
    </row>
    <row r="121" spans="1:3" hidden="1">
      <c r="A121" s="12"/>
      <c r="B121" s="13"/>
      <c r="C121" s="9"/>
    </row>
    <row r="122" spans="1:3">
      <c r="A122" s="7" t="s">
        <v>191</v>
      </c>
      <c r="B122" s="8" t="s">
        <v>192</v>
      </c>
      <c r="C122" s="9">
        <f>+SUM(C124:C129)</f>
        <v>101000000</v>
      </c>
    </row>
    <row r="123" spans="1:3" hidden="1">
      <c r="A123" s="12"/>
      <c r="B123" s="13"/>
      <c r="C123" s="11"/>
    </row>
    <row r="124" spans="1:3" ht="13.5">
      <c r="A124" s="12" t="s">
        <v>193</v>
      </c>
      <c r="B124" s="13" t="s">
        <v>194</v>
      </c>
      <c r="C124" s="24">
        <f>+'[4]10-01 Junta Dir.'!C127+'[4]10-02 Presidencia'!C127+'[4]10-03 Planificación'!C127+'[4]10-04 Gerencia'!C127+'[4]10-05 Legal'!C127+'[4]10-06 Auditoria'!C127+'[4]10-07 Junta Promotora'!C127+'[4]10-08 Dir. Ad.-Finan'!C127+'[4]10-09 Recursos Humanos'!C127+'[4]10-10 Proveeduria'!C127+'[4]10-11 Contab.-Facturación'!C127+'[4]10-12 Presupuesto'!C127+'[4]10-13 Informática'!C127+'[4]10-14 Serv.Generales'!C127+'[4]10-15 Tesoreria'!C127+'[4]10-24 Archivo'!C127+'[4]10-27 OPIP'!C127</f>
        <v>100000000</v>
      </c>
    </row>
    <row r="125" spans="1:3" ht="13.5" hidden="1">
      <c r="A125" s="12" t="s">
        <v>195</v>
      </c>
      <c r="B125" s="13" t="s">
        <v>196</v>
      </c>
      <c r="C125" s="24">
        <f>+'[4]10-01 Junta Dir.'!C128+'[4]10-02 Presidencia'!C128+'[4]10-03 Planificación'!C128+'[4]10-04 Gerencia'!C128+'[4]10-05 Legal'!C128+'[4]10-06 Auditoria'!C128+'[4]10-07 Junta Promotora'!C128+'[4]10-08 Dir. Ad.-Finan'!C128+'[4]10-09 Recursos Humanos'!C128+'[4]10-10 Proveeduria'!C128+'[4]10-11 Contab.-Facturación'!C128+'[4]10-12 Presupuesto'!C128+'[4]10-13 Informática'!C128+'[4]10-14 Serv.Generales'!C128+'[4]10-15 Tesoreria'!C128+'[4]10-24 Archivo'!C128+'[4]10-27 OPIP'!C128</f>
        <v>0</v>
      </c>
    </row>
    <row r="126" spans="1:3" ht="13.5" hidden="1">
      <c r="A126" s="12" t="s">
        <v>197</v>
      </c>
      <c r="B126" s="13" t="s">
        <v>198</v>
      </c>
      <c r="C126" s="24">
        <f>+'[4]10-01 Junta Dir.'!C129+'[4]10-02 Presidencia'!C129+'[4]10-03 Planificación'!C129+'[4]10-04 Gerencia'!C129+'[4]10-05 Legal'!C129+'[4]10-06 Auditoria'!C129+'[4]10-07 Junta Promotora'!C129+'[4]10-08 Dir. Ad.-Finan'!C129+'[4]10-09 Recursos Humanos'!C129+'[4]10-10 Proveeduria'!C129+'[4]10-11 Contab.-Facturación'!C129+'[4]10-12 Presupuesto'!C129+'[4]10-13 Informática'!C129+'[4]10-14 Serv.Generales'!C129+'[4]10-15 Tesoreria'!C129+'[4]10-24 Archivo'!C129+'[4]10-27 OPIP'!C129</f>
        <v>0</v>
      </c>
    </row>
    <row r="127" spans="1:3" ht="13.5" hidden="1">
      <c r="A127" s="12" t="s">
        <v>199</v>
      </c>
      <c r="B127" s="13" t="s">
        <v>200</v>
      </c>
      <c r="C127" s="24">
        <f>+'[4]10-01 Junta Dir.'!C130+'[4]10-02 Presidencia'!C130+'[4]10-03 Planificación'!C130+'[4]10-04 Gerencia'!C130+'[4]10-05 Legal'!C130+'[4]10-06 Auditoria'!C130+'[4]10-07 Junta Promotora'!C130+'[4]10-08 Dir. Ad.-Finan'!C130+'[4]10-09 Recursos Humanos'!C130+'[4]10-10 Proveeduria'!C130+'[4]10-11 Contab.-Facturación'!C130+'[4]10-12 Presupuesto'!C130+'[4]10-13 Informática'!C130+'[4]10-14 Serv.Generales'!C130+'[4]10-15 Tesoreria'!C130+'[4]10-24 Archivo'!C130+'[4]10-27 OPIP'!C130</f>
        <v>0</v>
      </c>
    </row>
    <row r="128" spans="1:3" ht="13.5">
      <c r="A128" s="12" t="s">
        <v>201</v>
      </c>
      <c r="B128" s="13" t="s">
        <v>202</v>
      </c>
      <c r="C128" s="24">
        <f>+'[4]10-01 Junta Dir.'!C131+'[4]10-02 Presidencia'!C131+'[4]10-03 Planificación'!C131+'[4]10-04 Gerencia'!C131+'[4]10-05 Legal'!C131+'[4]10-06 Auditoria'!C131+'[4]10-07 Junta Promotora'!C131+'[4]10-08 Dir. Ad.-Finan'!C131+'[4]10-09 Recursos Humanos'!C131+'[4]10-10 Proveeduria'!C131+'[4]10-11 Contab.-Facturación'!C131+'[4]10-12 Presupuesto'!C131+'[4]10-13 Informática'!C131+'[4]10-14 Serv.Generales'!C131+'[4]10-15 Tesoreria'!C131+'[4]10-24 Archivo'!C131+'[4]10-27 OPIP'!C131</f>
        <v>1000000</v>
      </c>
    </row>
    <row r="129" spans="1:3" ht="13.5" hidden="1">
      <c r="A129" s="12" t="s">
        <v>203</v>
      </c>
      <c r="B129" s="13" t="s">
        <v>204</v>
      </c>
      <c r="C129" s="24">
        <f>+'[4]10-01 Junta Dir.'!C132+'[4]10-02 Presidencia'!C132+'[4]10-03 Planificación'!C132+'[4]10-04 Gerencia'!C132+'[4]10-05 Legal'!C132+'[4]10-06 Auditoria'!C132+'[4]10-07 Junta Promotora'!C132+'[4]10-08 Dir. Ad.-Finan'!C132+'[4]10-09 Recursos Humanos'!C132+'[4]10-10 Proveeduria'!C132+'[4]10-11 Contab.-Facturación'!C132+'[4]10-12 Presupuesto'!C132+'[4]10-13 Informática'!C132+'[4]10-14 Serv.Generales'!C132+'[4]10-15 Tesoreria'!C132+'[4]10-24 Archivo'!C132+'[4]10-27 OPIP'!C132</f>
        <v>0</v>
      </c>
    </row>
    <row r="130" spans="1:3" hidden="1">
      <c r="A130" s="12"/>
      <c r="B130" s="13"/>
      <c r="C130" s="11"/>
    </row>
    <row r="131" spans="1:3">
      <c r="A131" s="7" t="s">
        <v>16</v>
      </c>
      <c r="B131" s="8" t="s">
        <v>17</v>
      </c>
      <c r="C131" s="9">
        <f>+C133+C141+C148+C158+C163+C170</f>
        <v>38050000</v>
      </c>
    </row>
    <row r="132" spans="1:3" hidden="1">
      <c r="A132" s="12"/>
      <c r="B132" s="13"/>
      <c r="C132" s="11"/>
    </row>
    <row r="133" spans="1:3">
      <c r="A133" s="7" t="s">
        <v>205</v>
      </c>
      <c r="B133" s="8" t="s">
        <v>206</v>
      </c>
      <c r="C133" s="9">
        <f>+SUM(C135:C139)</f>
        <v>14850000</v>
      </c>
    </row>
    <row r="134" spans="1:3" hidden="1">
      <c r="A134" s="12"/>
      <c r="B134" s="13"/>
      <c r="C134" s="11"/>
    </row>
    <row r="135" spans="1:3" ht="13.5">
      <c r="A135" s="12" t="s">
        <v>207</v>
      </c>
      <c r="B135" s="13" t="s">
        <v>208</v>
      </c>
      <c r="C135" s="24">
        <f>+'[4]10-01 Junta Dir.'!C138+'[4]10-02 Presidencia'!C138+'[4]10-03 Planificación'!C138+'[4]10-04 Gerencia'!C138+'[4]10-05 Legal'!C138+'[4]10-06 Auditoria'!C138+'[4]10-07 Junta Promotora'!C138+'[4]10-08 Dir. Ad.-Finan'!C138+'[4]10-09 Recursos Humanos'!C138+'[4]10-10 Proveeduria'!C138+'[4]10-11 Contab.-Facturación'!C138+'[4]10-12 Presupuesto'!C138+'[4]10-13 Informática'!C138+'[4]10-14 Serv.Generales'!C138+'[4]10-15 Tesoreria'!C138+'[4]10-24 Archivo'!C138+'[4]10-27 OPIP'!C138</f>
        <v>10300000</v>
      </c>
    </row>
    <row r="136" spans="1:3" ht="13.5">
      <c r="A136" s="12" t="s">
        <v>209</v>
      </c>
      <c r="B136" s="13" t="s">
        <v>210</v>
      </c>
      <c r="C136" s="24">
        <f>+'[4]10-01 Junta Dir.'!C139+'[4]10-02 Presidencia'!C139+'[4]10-03 Planificación'!C139+'[4]10-04 Gerencia'!C139+'[4]10-05 Legal'!C139+'[4]10-06 Auditoria'!C139+'[4]10-07 Junta Promotora'!C139+'[4]10-08 Dir. Ad.-Finan'!C139+'[4]10-09 Recursos Humanos'!C139+'[4]10-10 Proveeduria'!C139+'[4]10-11 Contab.-Facturación'!C139+'[4]10-12 Presupuesto'!C139+'[4]10-13 Informática'!C139+'[4]10-14 Serv.Generales'!C139+'[4]10-15 Tesoreria'!C139+'[4]10-24 Archivo'!C139+'[4]10-27 OPIP'!C139</f>
        <v>1700000</v>
      </c>
    </row>
    <row r="137" spans="1:3" ht="13.5" hidden="1">
      <c r="A137" s="12" t="s">
        <v>211</v>
      </c>
      <c r="B137" s="13" t="s">
        <v>212</v>
      </c>
      <c r="C137" s="24">
        <f>+'[4]10-01 Junta Dir.'!C140+'[4]10-02 Presidencia'!C140+'[4]10-03 Planificación'!C140+'[4]10-04 Gerencia'!C140+'[4]10-05 Legal'!C140+'[4]10-06 Auditoria'!C140+'[4]10-07 Junta Promotora'!C140+'[4]10-08 Dir. Ad.-Finan'!C140+'[4]10-09 Recursos Humanos'!C140+'[4]10-10 Proveeduria'!C140+'[4]10-11 Contab.-Facturación'!C140+'[4]10-12 Presupuesto'!C140+'[4]10-13 Informática'!C140+'[4]10-14 Serv.Generales'!C140+'[4]10-15 Tesoreria'!C140+'[4]10-24 Archivo'!C140+'[4]10-27 OPIP'!C140</f>
        <v>0</v>
      </c>
    </row>
    <row r="138" spans="1:3" ht="13.5">
      <c r="A138" s="12" t="s">
        <v>213</v>
      </c>
      <c r="B138" s="13" t="s">
        <v>214</v>
      </c>
      <c r="C138" s="24">
        <f>+'[4]10-01 Junta Dir.'!C141+'[4]10-02 Presidencia'!C141+'[4]10-03 Planificación'!C141+'[4]10-04 Gerencia'!C141+'[4]10-05 Legal'!C141+'[4]10-06 Auditoria'!C141+'[4]10-07 Junta Promotora'!C141+'[4]10-08 Dir. Ad.-Finan'!C141+'[4]10-09 Recursos Humanos'!C141+'[4]10-10 Proveeduria'!C141+'[4]10-11 Contab.-Facturación'!C141+'[4]10-12 Presupuesto'!C141+'[4]10-13 Informática'!C141+'[4]10-14 Serv.Generales'!C141+'[4]10-15 Tesoreria'!C141+'[4]10-24 Archivo'!C141+'[4]10-27 OPIP'!C141</f>
        <v>2600000</v>
      </c>
    </row>
    <row r="139" spans="1:3" ht="13.5">
      <c r="A139" s="12" t="s">
        <v>215</v>
      </c>
      <c r="B139" s="13" t="s">
        <v>216</v>
      </c>
      <c r="C139" s="24">
        <f>+'[4]10-01 Junta Dir.'!C142+'[4]10-02 Presidencia'!C142+'[4]10-03 Planificación'!C142+'[4]10-04 Gerencia'!C142+'[4]10-05 Legal'!C142+'[4]10-06 Auditoria'!C142+'[4]10-07 Junta Promotora'!C142+'[4]10-08 Dir. Ad.-Finan'!C142+'[4]10-09 Recursos Humanos'!C142+'[4]10-10 Proveeduria'!C142+'[4]10-11 Contab.-Facturación'!C142+'[4]10-12 Presupuesto'!C142+'[4]10-13 Informática'!C142+'[4]10-14 Serv.Generales'!C142+'[4]10-15 Tesoreria'!C142+'[4]10-24 Archivo'!C142+'[4]10-27 OPIP'!C142</f>
        <v>250000</v>
      </c>
    </row>
    <row r="140" spans="1:3" hidden="1">
      <c r="A140" s="12"/>
      <c r="B140" s="13"/>
      <c r="C140" s="11"/>
    </row>
    <row r="141" spans="1:3">
      <c r="A141" s="7" t="s">
        <v>217</v>
      </c>
      <c r="B141" s="8" t="s">
        <v>218</v>
      </c>
      <c r="C141" s="9">
        <f>+SUM(C143:C146)</f>
        <v>6750000</v>
      </c>
    </row>
    <row r="142" spans="1:3" hidden="1">
      <c r="A142" s="12"/>
      <c r="B142" s="13"/>
      <c r="C142" s="11"/>
    </row>
    <row r="143" spans="1:3" hidden="1">
      <c r="A143" s="12" t="s">
        <v>219</v>
      </c>
      <c r="B143" s="13" t="s">
        <v>220</v>
      </c>
      <c r="C143" s="11">
        <f>+'[4]10-01 Junta Dir.'!C146+'[4]10-02 Presidencia'!C146+'[4]10-03 Planificación'!C146+'[4]10-04 Gerencia'!C146+'[4]10-05 Legal'!C146+'[4]10-06 Auditoria'!C146+'[4]10-07 Junta Promotora'!C146+'[4]10-08 Dir. Ad.-Finan'!C146+'[4]10-09 Recursos Humanos'!C146+'[4]10-10 Proveeduria'!C146+'[4]10-11 Contab.-Facturación'!C146+'[4]10-12 Presupuesto'!C146+'[4]10-13 Informática'!C146+'[4]10-14 Serv.Generales'!C146+'[4]10-15 Tesoreria'!C146+'[4]10-24 Archivo'!C146+'[4]10-27 OPIP'!C146</f>
        <v>0</v>
      </c>
    </row>
    <row r="144" spans="1:3" hidden="1">
      <c r="A144" s="12" t="s">
        <v>221</v>
      </c>
      <c r="B144" s="13" t="s">
        <v>222</v>
      </c>
      <c r="C144" s="11">
        <f>+'[4]10-01 Junta Dir.'!C147+'[4]10-02 Presidencia'!C147+'[4]10-03 Planificación'!C147+'[4]10-04 Gerencia'!C147+'[4]10-05 Legal'!C147+'[4]10-06 Auditoria'!C147+'[4]10-07 Junta Promotora'!C147+'[4]10-08 Dir. Ad.-Finan'!C147+'[4]10-09 Recursos Humanos'!C147+'[4]10-10 Proveeduria'!C147+'[4]10-11 Contab.-Facturación'!C147+'[4]10-12 Presupuesto'!C147+'[4]10-13 Informática'!C147+'[4]10-14 Serv.Generales'!C147+'[4]10-15 Tesoreria'!C147+'[4]10-24 Archivo'!C147+'[4]10-27 OPIP'!C147</f>
        <v>0</v>
      </c>
    </row>
    <row r="145" spans="1:3" ht="13.5">
      <c r="A145" s="12" t="s">
        <v>223</v>
      </c>
      <c r="B145" s="13" t="s">
        <v>224</v>
      </c>
      <c r="C145" s="24">
        <f>+'[4]10-01 Junta Dir.'!C148+'[4]10-02 Presidencia'!C148+'[4]10-03 Planificación'!C148+'[4]10-04 Gerencia'!C148+'[4]10-05 Legal'!C148+'[4]10-06 Auditoria'!C148+'[4]10-07 Junta Promotora'!C148+'[4]10-08 Dir. Ad.-Finan'!C148+'[4]10-09 Recursos Humanos'!C148+'[4]10-10 Proveeduria'!C148+'[4]10-11 Contab.-Facturación'!C148+'[4]10-12 Presupuesto'!C148+'[4]10-13 Informática'!C148+'[4]10-14 Serv.Generales'!C148+'[4]10-15 Tesoreria'!C148+'[4]10-24 Archivo'!C148+'[4]10-27 OPIP'!C148</f>
        <v>6750000</v>
      </c>
    </row>
    <row r="146" spans="1:3" hidden="1">
      <c r="A146" s="12" t="s">
        <v>225</v>
      </c>
      <c r="B146" s="13" t="s">
        <v>226</v>
      </c>
      <c r="C146" s="11">
        <f>+'[4]10-01 Junta Dir.'!C149+'[4]10-02 Presidencia'!C149+'[4]10-03 Planificación'!C149+'[4]10-04 Gerencia'!C149+'[4]10-05 Legal'!C149+'[4]10-06 Auditoria'!C149+'[4]10-07 Junta Promotora'!C149+'[4]10-08 Dir. Ad.-Finan'!C149+'[4]10-09 Recursos Humanos'!C149+'[4]10-10 Proveeduria'!C149+'[4]10-11 Contab.-Facturación'!C149+'[4]10-12 Presupuesto'!C149+'[4]10-13 Informática'!C149+'[4]10-14 Serv.Generales'!C149+'[4]10-15 Tesoreria'!C149+'[4]10-24 Archivo'!C149+'[4]10-27 OPIP'!C149</f>
        <v>0</v>
      </c>
    </row>
    <row r="147" spans="1:3" hidden="1">
      <c r="A147" s="12"/>
      <c r="B147" s="13"/>
      <c r="C147" s="11"/>
    </row>
    <row r="148" spans="1:3">
      <c r="A148" s="7" t="s">
        <v>227</v>
      </c>
      <c r="B148" s="8" t="s">
        <v>228</v>
      </c>
      <c r="C148" s="9">
        <f>+SUM(C150:C156)</f>
        <v>475000</v>
      </c>
    </row>
    <row r="149" spans="1:3" hidden="1">
      <c r="A149" s="12"/>
      <c r="B149" s="13"/>
      <c r="C149" s="11"/>
    </row>
    <row r="150" spans="1:3" ht="13.5">
      <c r="A150" s="12" t="s">
        <v>229</v>
      </c>
      <c r="B150" s="13" t="s">
        <v>230</v>
      </c>
      <c r="C150" s="24">
        <f>+'[4]10-01 Junta Dir.'!C153+'[4]10-02 Presidencia'!C153+'[4]10-03 Planificación'!C153+'[4]10-04 Gerencia'!C153+'[4]10-05 Legal'!C153+'[4]10-06 Auditoria'!C153+'[4]10-07 Junta Promotora'!C153+'[4]10-08 Dir. Ad.-Finan'!C153+'[4]10-09 Recursos Humanos'!C153+'[4]10-10 Proveeduria'!C153+'[4]10-11 Contab.-Facturación'!C153+'[4]10-12 Presupuesto'!C153+'[4]10-13 Informática'!C153+'[4]10-14 Serv.Generales'!C153+'[4]10-15 Tesoreria'!C153+'[4]10-24 Archivo'!C153+'[4]10-27 OPIP'!C153</f>
        <v>50000</v>
      </c>
    </row>
    <row r="151" spans="1:3" ht="13.5" hidden="1">
      <c r="A151" s="12" t="s">
        <v>231</v>
      </c>
      <c r="B151" s="13" t="s">
        <v>232</v>
      </c>
      <c r="C151" s="24">
        <f>+'[4]10-01 Junta Dir.'!C154+'[4]10-02 Presidencia'!C154+'[4]10-03 Planificación'!C154+'[4]10-04 Gerencia'!C154+'[4]10-05 Legal'!C154+'[4]10-06 Auditoria'!C154+'[4]10-07 Junta Promotora'!C154+'[4]10-08 Dir. Ad.-Finan'!C154+'[4]10-09 Recursos Humanos'!C154+'[4]10-10 Proveeduria'!C154+'[4]10-11 Contab.-Facturación'!C154+'[4]10-12 Presupuesto'!C154+'[4]10-13 Informática'!C154+'[4]10-14 Serv.Generales'!C154+'[4]10-15 Tesoreria'!C154+'[4]10-24 Archivo'!C154+'[4]10-27 OPIP'!C154</f>
        <v>0</v>
      </c>
    </row>
    <row r="152" spans="1:3" ht="13.5" hidden="1">
      <c r="A152" s="12" t="s">
        <v>233</v>
      </c>
      <c r="B152" s="13" t="s">
        <v>234</v>
      </c>
      <c r="C152" s="24">
        <f>+'[4]10-01 Junta Dir.'!C155+'[4]10-02 Presidencia'!C155+'[4]10-03 Planificación'!C155+'[4]10-04 Gerencia'!C155+'[4]10-05 Legal'!C155+'[4]10-06 Auditoria'!C155+'[4]10-07 Junta Promotora'!C155+'[4]10-08 Dir. Ad.-Finan'!C155+'[4]10-09 Recursos Humanos'!C155+'[4]10-10 Proveeduria'!C155+'[4]10-11 Contab.-Facturación'!C155+'[4]10-12 Presupuesto'!C155+'[4]10-13 Informática'!C155+'[4]10-14 Serv.Generales'!C155+'[4]10-15 Tesoreria'!C155+'[4]10-24 Archivo'!C155+'[4]10-27 OPIP'!C155</f>
        <v>0</v>
      </c>
    </row>
    <row r="153" spans="1:3" ht="13.5">
      <c r="A153" s="12" t="s">
        <v>235</v>
      </c>
      <c r="B153" s="13" t="s">
        <v>236</v>
      </c>
      <c r="C153" s="24">
        <f>+'[4]10-01 Junta Dir.'!C156+'[4]10-02 Presidencia'!C156+'[4]10-03 Planificación'!C156+'[4]10-04 Gerencia'!C156+'[4]10-05 Legal'!C156+'[4]10-06 Auditoria'!C156+'[4]10-07 Junta Promotora'!C156+'[4]10-08 Dir. Ad.-Finan'!C156+'[4]10-09 Recursos Humanos'!C156+'[4]10-10 Proveeduria'!C156+'[4]10-11 Contab.-Facturación'!C156+'[4]10-12 Presupuesto'!C156+'[4]10-13 Informática'!C156+'[4]10-14 Serv.Generales'!C156+'[4]10-15 Tesoreria'!C156+'[4]10-24 Archivo'!C156+'[4]10-27 OPIP'!C156</f>
        <v>375000</v>
      </c>
    </row>
    <row r="154" spans="1:3" ht="13.5" hidden="1">
      <c r="A154" s="12" t="s">
        <v>237</v>
      </c>
      <c r="B154" s="13" t="s">
        <v>238</v>
      </c>
      <c r="C154" s="24">
        <f>+'[4]10-01 Junta Dir.'!C157+'[4]10-02 Presidencia'!C157+'[4]10-03 Planificación'!C157+'[4]10-04 Gerencia'!C157+'[4]10-05 Legal'!C157+'[4]10-06 Auditoria'!C157+'[4]10-07 Junta Promotora'!C157+'[4]10-08 Dir. Ad.-Finan'!C157+'[4]10-09 Recursos Humanos'!C157+'[4]10-10 Proveeduria'!C157+'[4]10-11 Contab.-Facturación'!C157+'[4]10-12 Presupuesto'!C157+'[4]10-13 Informática'!C157+'[4]10-14 Serv.Generales'!C157+'[4]10-15 Tesoreria'!C157+'[4]10-24 Archivo'!C157+'[4]10-27 OPIP'!C157</f>
        <v>0</v>
      </c>
    </row>
    <row r="155" spans="1:3" ht="13.5" hidden="1">
      <c r="A155" s="12" t="s">
        <v>239</v>
      </c>
      <c r="B155" s="13" t="s">
        <v>240</v>
      </c>
      <c r="C155" s="24">
        <f>+'[4]10-01 Junta Dir.'!C158+'[4]10-02 Presidencia'!C158+'[4]10-03 Planificación'!C158+'[4]10-04 Gerencia'!C158+'[4]10-05 Legal'!C158+'[4]10-06 Auditoria'!C158+'[4]10-07 Junta Promotora'!C158+'[4]10-08 Dir. Ad.-Finan'!C158+'[4]10-09 Recursos Humanos'!C158+'[4]10-10 Proveeduria'!C158+'[4]10-11 Contab.-Facturación'!C158+'[4]10-12 Presupuesto'!C158+'[4]10-13 Informática'!C158+'[4]10-14 Serv.Generales'!C158+'[4]10-15 Tesoreria'!C158+'[4]10-24 Archivo'!C158+'[4]10-27 OPIP'!C158</f>
        <v>0</v>
      </c>
    </row>
    <row r="156" spans="1:3" ht="13.5">
      <c r="A156" s="12" t="s">
        <v>241</v>
      </c>
      <c r="B156" s="13" t="s">
        <v>242</v>
      </c>
      <c r="C156" s="24">
        <f>+'[4]10-01 Junta Dir.'!C159+'[4]10-02 Presidencia'!C159+'[4]10-03 Planificación'!C159+'[4]10-04 Gerencia'!C159+'[4]10-05 Legal'!C159+'[4]10-06 Auditoria'!C159+'[4]10-07 Junta Promotora'!C159+'[4]10-08 Dir. Ad.-Finan'!C159+'[4]10-09 Recursos Humanos'!C159+'[4]10-10 Proveeduria'!C159+'[4]10-11 Contab.-Facturación'!C159+'[4]10-12 Presupuesto'!C159+'[4]10-13 Informática'!C159+'[4]10-14 Serv.Generales'!C159+'[4]10-15 Tesoreria'!C159+'[4]10-24 Archivo'!C159+'[4]10-27 OPIP'!C159</f>
        <v>50000</v>
      </c>
    </row>
    <row r="157" spans="1:3" hidden="1">
      <c r="A157" s="12"/>
      <c r="B157" s="13"/>
      <c r="C157" s="11"/>
    </row>
    <row r="158" spans="1:3">
      <c r="A158" s="7" t="s">
        <v>243</v>
      </c>
      <c r="B158" s="8" t="s">
        <v>244</v>
      </c>
      <c r="C158" s="9">
        <f>+SUM(C160:C161)</f>
        <v>300000</v>
      </c>
    </row>
    <row r="159" spans="1:3" hidden="1">
      <c r="A159" s="12"/>
      <c r="B159" s="13"/>
      <c r="C159" s="11"/>
    </row>
    <row r="160" spans="1:3" ht="13.5" hidden="1">
      <c r="A160" s="12" t="s">
        <v>245</v>
      </c>
      <c r="B160" s="13" t="s">
        <v>246</v>
      </c>
      <c r="C160" s="24">
        <f>+'[4]10-01 Junta Dir.'!C163+'[4]10-02 Presidencia'!C163+'[4]10-03 Planificación'!C163+'[4]10-04 Gerencia'!C163+'[4]10-05 Legal'!C163+'[4]10-06 Auditoria'!C163+'[4]10-07 Junta Promotora'!C163+'[4]10-08 Dir. Ad.-Finan'!C163+'[4]10-09 Recursos Humanos'!C163+'[4]10-10 Proveeduria'!C163+'[4]10-11 Contab.-Facturación'!C163+'[4]10-12 Presupuesto'!C163+'[4]10-13 Informática'!C163+'[4]10-14 Serv.Generales'!C163+'[4]10-15 Tesoreria'!C163+'[4]10-24 Archivo'!C163+'[4]10-27 OPIP'!C163</f>
        <v>0</v>
      </c>
    </row>
    <row r="161" spans="1:3" ht="13.5">
      <c r="A161" s="12" t="s">
        <v>247</v>
      </c>
      <c r="B161" s="13" t="s">
        <v>248</v>
      </c>
      <c r="C161" s="24">
        <f>+'[4]10-01 Junta Dir.'!C164+'[4]10-02 Presidencia'!C164+'[4]10-03 Planificación'!C164+'[4]10-04 Gerencia'!C164+'[4]10-05 Legal'!C164+'[4]10-06 Auditoria'!C164+'[4]10-07 Junta Promotora'!C164+'[4]10-08 Dir. Ad.-Finan'!C164+'[4]10-09 Recursos Humanos'!C164+'[4]10-10 Proveeduria'!C164+'[4]10-11 Contab.-Facturación'!C164+'[4]10-12 Presupuesto'!C164+'[4]10-13 Informática'!C164+'[4]10-14 Serv.Generales'!C164+'[4]10-15 Tesoreria'!C164+'[4]10-24 Archivo'!C164+'[4]10-27 OPIP'!C164</f>
        <v>300000</v>
      </c>
    </row>
    <row r="162" spans="1:3" hidden="1">
      <c r="A162" s="12"/>
      <c r="B162" s="13"/>
      <c r="C162" s="11"/>
    </row>
    <row r="163" spans="1:3">
      <c r="A163" s="7" t="s">
        <v>249</v>
      </c>
      <c r="B163" s="8" t="s">
        <v>250</v>
      </c>
      <c r="C163" s="9">
        <f>+SUM(C165:C168)</f>
        <v>0</v>
      </c>
    </row>
    <row r="164" spans="1:3" hidden="1">
      <c r="A164" s="12"/>
      <c r="B164" s="13"/>
      <c r="C164" s="11"/>
    </row>
    <row r="165" spans="1:3" hidden="1">
      <c r="A165" s="12" t="s">
        <v>251</v>
      </c>
      <c r="B165" s="13" t="s">
        <v>252</v>
      </c>
      <c r="C165" s="11">
        <f>+'[4]10-01 Junta Dir.'!C168+'[4]10-02 Presidencia'!C168+'[4]10-03 Planificación'!C168+'[4]10-04 Gerencia'!C168+'[4]10-05 Legal'!C168+'[4]10-06 Auditoria'!C168+'[4]10-07 Junta Promotora'!C168+'[4]10-08 Dir. Ad.-Finan'!C168+'[4]10-09 Recursos Humanos'!C168+'[4]10-10 Proveeduria'!C168+'[4]10-11 Contab.-Facturación'!C168+'[4]10-12 Presupuesto'!C168+'[4]10-13 Informática'!C168+'[4]10-14 Serv.Generales'!C168+'[4]10-15 Tesoreria'!C168+'[4]10-24 Archivo'!C168+'[4]10-27 OPIP'!C168</f>
        <v>0</v>
      </c>
    </row>
    <row r="166" spans="1:3" hidden="1">
      <c r="A166" s="12" t="s">
        <v>253</v>
      </c>
      <c r="B166" s="13" t="s">
        <v>254</v>
      </c>
      <c r="C166" s="11">
        <f>+'[4]10-01 Junta Dir.'!C169+'[4]10-02 Presidencia'!C169+'[4]10-03 Planificación'!C169+'[4]10-04 Gerencia'!C169+'[4]10-05 Legal'!C169+'[4]10-06 Auditoria'!C169+'[4]10-07 Junta Promotora'!C169+'[4]10-08 Dir. Ad.-Finan'!C169+'[4]10-09 Recursos Humanos'!C169+'[4]10-10 Proveeduria'!C169+'[4]10-11 Contab.-Facturación'!C169+'[4]10-12 Presupuesto'!C169+'[4]10-13 Informática'!C169+'[4]10-14 Serv.Generales'!C169+'[4]10-15 Tesoreria'!C169+'[4]10-24 Archivo'!C169+'[4]10-27 OPIP'!C169</f>
        <v>0</v>
      </c>
    </row>
    <row r="167" spans="1:3" hidden="1">
      <c r="A167" s="12" t="s">
        <v>255</v>
      </c>
      <c r="B167" s="13" t="s">
        <v>256</v>
      </c>
      <c r="C167" s="11">
        <f>+'[4]10-01 Junta Dir.'!C170+'[4]10-02 Presidencia'!C170+'[4]10-03 Planificación'!C170+'[4]10-04 Gerencia'!C170+'[4]10-05 Legal'!C170+'[4]10-06 Auditoria'!C170+'[4]10-07 Junta Promotora'!C170+'[4]10-08 Dir. Ad.-Finan'!C170+'[4]10-09 Recursos Humanos'!C170+'[4]10-10 Proveeduria'!C170+'[4]10-11 Contab.-Facturación'!C170+'[4]10-12 Presupuesto'!C170+'[4]10-13 Informática'!C170+'[4]10-14 Serv.Generales'!C170+'[4]10-15 Tesoreria'!C170+'[4]10-24 Archivo'!C170+'[4]10-27 OPIP'!C170</f>
        <v>0</v>
      </c>
    </row>
    <row r="168" spans="1:3" hidden="1">
      <c r="A168" s="12" t="s">
        <v>257</v>
      </c>
      <c r="B168" s="13" t="s">
        <v>258</v>
      </c>
      <c r="C168" s="11">
        <f>+'[4]10-01 Junta Dir.'!C171+'[4]10-02 Presidencia'!C171+'[4]10-03 Planificación'!C171+'[4]10-04 Gerencia'!C171+'[4]10-05 Legal'!C171+'[4]10-06 Auditoria'!C171+'[4]10-07 Junta Promotora'!C171+'[4]10-08 Dir. Ad.-Finan'!C171+'[4]10-09 Recursos Humanos'!C171+'[4]10-10 Proveeduria'!C171+'[4]10-11 Contab.-Facturación'!C171+'[4]10-12 Presupuesto'!C171+'[4]10-13 Informática'!C171+'[4]10-14 Serv.Generales'!C171+'[4]10-15 Tesoreria'!C171+'[4]10-24 Archivo'!C171+'[4]10-27 OPIP'!C171</f>
        <v>0</v>
      </c>
    </row>
    <row r="169" spans="1:3" hidden="1">
      <c r="A169" s="12"/>
      <c r="B169" s="13"/>
      <c r="C169" s="11"/>
    </row>
    <row r="170" spans="1:3">
      <c r="A170" s="7" t="s">
        <v>259</v>
      </c>
      <c r="B170" s="8" t="s">
        <v>260</v>
      </c>
      <c r="C170" s="9">
        <f>+SUM(C172:C179)</f>
        <v>15675000</v>
      </c>
    </row>
    <row r="171" spans="1:3" hidden="1">
      <c r="A171" s="12"/>
      <c r="B171" s="13"/>
      <c r="C171" s="11"/>
    </row>
    <row r="172" spans="1:3" ht="13.5">
      <c r="A172" s="12" t="s">
        <v>261</v>
      </c>
      <c r="B172" s="13" t="s">
        <v>262</v>
      </c>
      <c r="C172" s="24">
        <f>+'[4]10-01 Junta Dir.'!C175+'[4]10-02 Presidencia'!C175+'[4]10-03 Planificación'!C175+'[4]10-04 Gerencia'!C175+'[4]10-05 Legal'!C175+'[4]10-06 Auditoria'!C175+'[4]10-07 Junta Promotora'!C175+'[4]10-08 Dir. Ad.-Finan'!C175+'[4]10-09 Recursos Humanos'!C175+'[4]10-10 Proveeduria'!C175+'[4]10-11 Contab.-Facturación'!C175+'[4]10-12 Presupuesto'!C175+'[4]10-13 Informática'!C175+'[4]10-14 Serv.Generales'!C175+'[4]10-15 Tesoreria'!C175+'[4]10-24 Archivo'!C175+'[4]10-27 OPIP'!C175</f>
        <v>1025000</v>
      </c>
    </row>
    <row r="173" spans="1:3" ht="13.5">
      <c r="A173" s="12" t="s">
        <v>263</v>
      </c>
      <c r="B173" s="13" t="s">
        <v>264</v>
      </c>
      <c r="C173" s="24">
        <f>+'[4]10-01 Junta Dir.'!C176+'[4]10-02 Presidencia'!C176+'[4]10-03 Planificación'!C176+'[4]10-04 Gerencia'!C176+'[4]10-05 Legal'!C176+'[4]10-06 Auditoria'!C176+'[4]10-07 Junta Promotora'!C176+'[4]10-08 Dir. Ad.-Finan'!C176+'[4]10-09 Recursos Humanos'!C176+'[4]10-10 Proveeduria'!C176+'[4]10-11 Contab.-Facturación'!C176+'[4]10-12 Presupuesto'!C176+'[4]10-13 Informática'!C176+'[4]10-14 Serv.Generales'!C176+'[4]10-15 Tesoreria'!C176+'[4]10-24 Archivo'!C176+'[4]10-27 OPIP'!C176</f>
        <v>600000</v>
      </c>
    </row>
    <row r="174" spans="1:3" ht="13.5">
      <c r="A174" s="12" t="s">
        <v>265</v>
      </c>
      <c r="B174" s="13" t="s">
        <v>266</v>
      </c>
      <c r="C174" s="24">
        <f>+'[4]10-01 Junta Dir.'!C177+'[4]10-02 Presidencia'!C177+'[4]10-03 Planificación'!C177+'[4]10-04 Gerencia'!C177+'[4]10-05 Legal'!C177+'[4]10-06 Auditoria'!C177+'[4]10-07 Junta Promotora'!C177+'[4]10-08 Dir. Ad.-Finan'!C177+'[4]10-09 Recursos Humanos'!C177+'[4]10-10 Proveeduria'!C177+'[4]10-11 Contab.-Facturación'!C177+'[4]10-12 Presupuesto'!C177+'[4]10-13 Informática'!C177+'[4]10-14 Serv.Generales'!C177+'[4]10-15 Tesoreria'!C177+'[4]10-24 Archivo'!C177+'[4]10-27 OPIP'!C177</f>
        <v>4500000</v>
      </c>
    </row>
    <row r="175" spans="1:3" ht="13.5">
      <c r="A175" s="12" t="s">
        <v>267</v>
      </c>
      <c r="B175" s="13" t="s">
        <v>268</v>
      </c>
      <c r="C175" s="24">
        <f>+'[4]10-01 Junta Dir.'!C178+'[4]10-02 Presidencia'!C178+'[4]10-03 Planificación'!C178+'[4]10-04 Gerencia'!C178+'[4]10-05 Legal'!C178+'[4]10-06 Auditoria'!C178+'[4]10-07 Junta Promotora'!C178+'[4]10-08 Dir. Ad.-Finan'!C178+'[4]10-09 Recursos Humanos'!C178+'[4]10-10 Proveeduria'!C178+'[4]10-11 Contab.-Facturación'!C178+'[4]10-12 Presupuesto'!C178+'[4]10-13 Informática'!C178+'[4]10-14 Serv.Generales'!C178+'[4]10-15 Tesoreria'!C178+'[4]10-24 Archivo'!C178+'[4]10-27 OPIP'!C178</f>
        <v>1400000</v>
      </c>
    </row>
    <row r="176" spans="1:3" ht="13.5">
      <c r="A176" s="12" t="s">
        <v>269</v>
      </c>
      <c r="B176" s="13" t="s">
        <v>270</v>
      </c>
      <c r="C176" s="24">
        <f>+'[4]10-01 Junta Dir.'!C179+'[4]10-02 Presidencia'!C179+'[4]10-03 Planificación'!C179+'[4]10-04 Gerencia'!C179+'[4]10-05 Legal'!C179+'[4]10-06 Auditoria'!C179+'[4]10-07 Junta Promotora'!C179+'[4]10-08 Dir. Ad.-Finan'!C179+'[4]10-09 Recursos Humanos'!C179+'[4]10-10 Proveeduria'!C179+'[4]10-11 Contab.-Facturación'!C179+'[4]10-12 Presupuesto'!C179+'[4]10-13 Informática'!C179+'[4]10-14 Serv.Generales'!C179+'[4]10-15 Tesoreria'!C179+'[4]10-24 Archivo'!C179+'[4]10-27 OPIP'!C179</f>
        <v>6500000</v>
      </c>
    </row>
    <row r="177" spans="1:3" ht="13.5">
      <c r="A177" s="12" t="s">
        <v>271</v>
      </c>
      <c r="B177" s="13" t="s">
        <v>272</v>
      </c>
      <c r="C177" s="24">
        <f>+'[4]10-01 Junta Dir.'!C180+'[4]10-02 Presidencia'!C180+'[4]10-03 Planificación'!C180+'[4]10-04 Gerencia'!C180+'[4]10-05 Legal'!C180+'[4]10-06 Auditoria'!C180+'[4]10-07 Junta Promotora'!C180+'[4]10-08 Dir. Ad.-Finan'!C180+'[4]10-09 Recursos Humanos'!C180+'[4]10-10 Proveeduria'!C180+'[4]10-11 Contab.-Facturación'!C180+'[4]10-12 Presupuesto'!C180+'[4]10-13 Informática'!C180+'[4]10-14 Serv.Generales'!C180+'[4]10-15 Tesoreria'!C180+'[4]10-24 Archivo'!C180+'[4]10-27 OPIP'!C180</f>
        <v>900000</v>
      </c>
    </row>
    <row r="178" spans="1:3" ht="13.5" hidden="1">
      <c r="A178" s="12" t="s">
        <v>273</v>
      </c>
      <c r="B178" s="13" t="s">
        <v>274</v>
      </c>
      <c r="C178" s="24">
        <f>+'[4]10-01 Junta Dir.'!C181+'[4]10-02 Presidencia'!C181+'[4]10-03 Planificación'!C181+'[4]10-04 Gerencia'!C181+'[4]10-05 Legal'!C181+'[4]10-06 Auditoria'!C181+'[4]10-07 Junta Promotora'!C181+'[4]10-08 Dir. Ad.-Finan'!C181+'[4]10-09 Recursos Humanos'!C181+'[4]10-10 Proveeduria'!C181+'[4]10-11 Contab.-Facturación'!C181+'[4]10-12 Presupuesto'!C181+'[4]10-13 Informática'!C181+'[4]10-14 Serv.Generales'!C181+'[4]10-15 Tesoreria'!C181+'[4]10-24 Archivo'!C181+'[4]10-27 OPIP'!C181</f>
        <v>0</v>
      </c>
    </row>
    <row r="179" spans="1:3" ht="13.5">
      <c r="A179" s="12" t="s">
        <v>275</v>
      </c>
      <c r="B179" s="13" t="s">
        <v>276</v>
      </c>
      <c r="C179" s="24">
        <f>+'[4]10-01 Junta Dir.'!C182+'[4]10-02 Presidencia'!C182+'[4]10-03 Planificación'!C182+'[4]10-04 Gerencia'!C182+'[4]10-05 Legal'!C182+'[4]10-06 Auditoria'!C182+'[4]10-07 Junta Promotora'!C182+'[4]10-08 Dir. Ad.-Finan'!C182+'[4]10-09 Recursos Humanos'!C182+'[4]10-10 Proveeduria'!C182+'[4]10-11 Contab.-Facturación'!C182+'[4]10-12 Presupuesto'!C182+'[4]10-13 Informática'!C182+'[4]10-14 Serv.Generales'!C182+'[4]10-15 Tesoreria'!C182+'[4]10-24 Archivo'!C182+'[4]10-27 OPIP'!C182+'[4]10-17 Contraloría'!C182</f>
        <v>750000</v>
      </c>
    </row>
    <row r="180" spans="1:3" hidden="1">
      <c r="A180" s="7"/>
      <c r="B180" s="13"/>
      <c r="C180" s="9"/>
    </row>
    <row r="181" spans="1:3">
      <c r="A181" s="12" t="s">
        <v>18</v>
      </c>
      <c r="B181" s="25" t="s">
        <v>19</v>
      </c>
      <c r="C181" s="9">
        <f>+C183+C194+C205</f>
        <v>440640000</v>
      </c>
    </row>
    <row r="182" spans="1:3" hidden="1">
      <c r="A182" s="12"/>
      <c r="B182" s="13"/>
      <c r="C182" s="11"/>
    </row>
    <row r="183" spans="1:3">
      <c r="A183" s="7" t="s">
        <v>277</v>
      </c>
      <c r="B183" s="8" t="s">
        <v>278</v>
      </c>
      <c r="C183" s="9">
        <f>+SUM(C185:C192)</f>
        <v>40640000</v>
      </c>
    </row>
    <row r="184" spans="1:3" hidden="1">
      <c r="A184" s="12"/>
      <c r="B184" s="13"/>
      <c r="C184" s="11"/>
    </row>
    <row r="185" spans="1:3" hidden="1">
      <c r="A185" s="12" t="s">
        <v>279</v>
      </c>
      <c r="B185" s="13" t="s">
        <v>280</v>
      </c>
      <c r="C185" s="11">
        <f>+'[4]10-01 Junta Dir.'!C188+'[4]10-02 Presidencia'!C188+'[4]10-03 Planificación'!C188+'[4]10-04 Gerencia'!C188+'[4]10-05 Legal'!C188+'[4]10-06 Auditoria'!C188+'[4]10-07 Junta Promotora'!C188+'[4]10-08 Dir. Ad.-Finan'!C188+'[4]10-09 Recursos Humanos'!C188+'[4]10-10 Proveeduria'!C188+'[4]10-11 Contab.-Facturación'!C188+'[4]10-12 Presupuesto'!C188+'[4]10-13 Informática'!C188+'[4]10-14 Serv.Generales'!C188+'[4]10-15 Tesoreria'!C188+'[4]10-24 Archivo'!C188+'[4]10-27 OPIP'!C188</f>
        <v>0</v>
      </c>
    </row>
    <row r="186" spans="1:3" hidden="1">
      <c r="A186" s="12" t="s">
        <v>281</v>
      </c>
      <c r="B186" s="13" t="s">
        <v>282</v>
      </c>
      <c r="C186" s="11">
        <f>+'[4]10-01 Junta Dir.'!C189+'[4]10-02 Presidencia'!C189+'[4]10-03 Planificación'!C189+'[4]10-04 Gerencia'!C189+'[4]10-05 Legal'!C189+'[4]10-06 Auditoria'!C189+'[4]10-07 Junta Promotora'!C189+'[4]10-08 Dir. Ad.-Finan'!C189+'[4]10-09 Recursos Humanos'!C189+'[4]10-10 Proveeduria'!C189+'[4]10-11 Contab.-Facturación'!C189+'[4]10-12 Presupuesto'!C189+'[4]10-13 Informática'!C189+'[4]10-14 Serv.Generales'!C189+'[4]10-15 Tesoreria'!C189+'[4]10-24 Archivo'!C189+'[4]10-27 OPIP'!C189</f>
        <v>0</v>
      </c>
    </row>
    <row r="187" spans="1:3">
      <c r="A187" s="12" t="s">
        <v>283</v>
      </c>
      <c r="B187" s="13" t="s">
        <v>284</v>
      </c>
      <c r="C187" s="11">
        <f>+'[4]10-01 Junta Dir.'!C190+'[4]10-02 Presidencia'!C190+'[4]10-03 Planificación'!C190+'[4]10-04 Gerencia'!C190+'[4]10-05 Legal'!C190+'[4]10-06 Auditoria'!C190+'[4]10-07 Junta Promotora'!C190+'[4]10-08 Dir. Ad.-Finan'!C190+'[4]10-09 Recursos Humanos'!C190+'[4]10-10 Proveeduria'!C190+'[4]10-11 Contab.-Facturación'!C190+'[4]10-12 Presupuesto'!C190+'[4]10-13 Informática'!C190+'[4]10-14 Serv.Generales'!C190+'[4]10-15 Tesoreria'!C190+'[4]10-24 Archivo'!C190+'[4]10-27 OPIP'!C190</f>
        <v>640000</v>
      </c>
    </row>
    <row r="188" spans="1:3" hidden="1">
      <c r="A188" s="12" t="s">
        <v>285</v>
      </c>
      <c r="B188" s="13" t="s">
        <v>286</v>
      </c>
      <c r="C188" s="11">
        <f>+'[4]10-01 Junta Dir.'!C191+'[4]10-02 Presidencia'!C191+'[4]10-03 Planificación'!C191+'[4]10-04 Gerencia'!C191+'[4]10-05 Legal'!C191+'[4]10-06 Auditoria'!C191+'[4]10-07 Junta Promotora'!C191+'[4]10-08 Dir. Ad.-Finan'!C191+'[4]10-09 Recursos Humanos'!C191+'[4]10-10 Proveeduria'!C191+'[4]10-11 Contab.-Facturación'!C191+'[4]10-12 Presupuesto'!C191+'[4]10-13 Informática'!C191+'[4]10-14 Serv.Generales'!C191+'[4]10-15 Tesoreria'!C191+'[4]10-24 Archivo'!C191+'[4]10-27 OPIP'!C191</f>
        <v>0</v>
      </c>
    </row>
    <row r="189" spans="1:3">
      <c r="A189" s="12" t="s">
        <v>287</v>
      </c>
      <c r="B189" s="13" t="s">
        <v>288</v>
      </c>
      <c r="C189" s="11">
        <f>+'[4]10-01 Junta Dir.'!C192+'[4]10-02 Presidencia'!C192+'[4]10-03 Planificación'!C192+'[4]10-04 Gerencia'!C192+'[4]10-05 Legal'!C192+'[4]10-06 Auditoria'!C192+'[4]10-07 Junta Promotora'!C192+'[4]10-08 Dir. Ad.-Finan'!C192+'[4]10-09 Recursos Humanos'!C192+'[4]10-10 Proveeduria'!C192+'[4]10-11 Contab.-Facturación'!C192+'[4]10-12 Presupuesto'!C192+'[4]10-13 Informática'!C192+'[4]10-14 Serv.Generales'!C192+'[4]10-15 Tesoreria'!C192+'[4]10-24 Archivo'!C192+'[4]10-27 OPIP'!C192</f>
        <v>40000000</v>
      </c>
    </row>
    <row r="190" spans="1:3" hidden="1">
      <c r="A190" s="12" t="s">
        <v>289</v>
      </c>
      <c r="B190" s="13" t="s">
        <v>290</v>
      </c>
      <c r="C190" s="11">
        <f>+'[4]10-01 Junta Dir.'!C193+'[4]10-02 Presidencia'!C193+'[4]10-03 Planificación'!C193+'[4]10-04 Gerencia'!C193+'[4]10-05 Legal'!C193+'[4]10-06 Auditoria'!C193+'[4]10-07 Junta Promotora'!C193+'[4]10-08 Dir. Ad.-Finan'!C193+'[4]10-09 Recursos Humanos'!C193+'[4]10-10 Proveeduria'!C193+'[4]10-11 Contab.-Facturación'!C193+'[4]10-12 Presupuesto'!C193+'[4]10-13 Informática'!C193+'[4]10-14 Serv.Generales'!C193+'[4]10-15 Tesoreria'!C193+'[4]10-24 Archivo'!C193+'[4]10-27 OPIP'!C193</f>
        <v>0</v>
      </c>
    </row>
    <row r="191" spans="1:3" hidden="1">
      <c r="A191" s="12" t="s">
        <v>291</v>
      </c>
      <c r="B191" s="13" t="s">
        <v>292</v>
      </c>
      <c r="C191" s="11">
        <f>+'[4]10-01 Junta Dir.'!C194+'[4]10-02 Presidencia'!C194+'[4]10-03 Planificación'!C194+'[4]10-04 Gerencia'!C194+'[4]10-05 Legal'!C194+'[4]10-06 Auditoria'!C194+'[4]10-07 Junta Promotora'!C194+'[4]10-08 Dir. Ad.-Finan'!C194+'[4]10-09 Recursos Humanos'!C194+'[4]10-10 Proveeduria'!C194+'[4]10-11 Contab.-Facturación'!C194+'[4]10-12 Presupuesto'!C194+'[4]10-13 Informática'!C194+'[4]10-14 Serv.Generales'!C194+'[4]10-15 Tesoreria'!C194+'[4]10-24 Archivo'!C194+'[4]10-27 OPIP'!C194</f>
        <v>0</v>
      </c>
    </row>
    <row r="192" spans="1:3" hidden="1">
      <c r="A192" s="12" t="s">
        <v>293</v>
      </c>
      <c r="B192" s="13" t="s">
        <v>294</v>
      </c>
      <c r="C192" s="11">
        <f>+'[4]10-01 Junta Dir.'!C195+'[4]10-02 Presidencia'!C195+'[4]10-03 Planificación'!C195+'[4]10-04 Gerencia'!C195+'[4]10-05 Legal'!C195+'[4]10-06 Auditoria'!C195+'[4]10-07 Junta Promotora'!C195+'[4]10-08 Dir. Ad.-Finan'!C195+'[4]10-09 Recursos Humanos'!C195+'[4]10-10 Proveeduria'!C195+'[4]10-11 Contab.-Facturación'!C195+'[4]10-12 Presupuesto'!C195+'[4]10-13 Informática'!C195+'[4]10-14 Serv.Generales'!C195+'[4]10-15 Tesoreria'!C195+'[4]10-24 Archivo'!C195+'[4]10-27 OPIP'!C195</f>
        <v>0</v>
      </c>
    </row>
    <row r="193" spans="1:3" hidden="1">
      <c r="A193" s="12"/>
      <c r="B193" s="13"/>
      <c r="C193" s="11"/>
    </row>
    <row r="194" spans="1:3" hidden="1">
      <c r="A194" s="7" t="s">
        <v>295</v>
      </c>
      <c r="B194" s="8" t="s">
        <v>296</v>
      </c>
      <c r="C194" s="9">
        <f>+SUM(C196:C203)</f>
        <v>0</v>
      </c>
    </row>
    <row r="195" spans="1:3" hidden="1">
      <c r="A195" s="12"/>
      <c r="B195" s="13"/>
      <c r="C195" s="11"/>
    </row>
    <row r="196" spans="1:3" hidden="1">
      <c r="A196" s="12" t="s">
        <v>297</v>
      </c>
      <c r="B196" s="13" t="s">
        <v>298</v>
      </c>
      <c r="C196" s="11">
        <f>+'[4]10-01 Junta Dir.'!C199+'[4]10-02 Presidencia'!C199+'[4]10-03 Planificación'!C199+'[4]10-04 Gerencia'!C199+'[4]10-05 Legal'!C199+'[4]10-06 Auditoria'!C199+'[4]10-07 Junta Promotora'!C199+'[4]10-08 Dir. Ad.-Finan'!C199+'[4]10-09 Recursos Humanos'!C199+'[4]10-10 Proveeduria'!C199+'[4]10-11 Contab.-Facturación'!C199+'[4]10-12 Presupuesto'!C199+'[4]10-13 Informática'!C199+'[4]10-14 Serv.Generales'!C199+'[4]10-15 Tesoreria'!C199+'[4]10-24 Archivo'!C199+'[4]10-27 OPIP'!C199</f>
        <v>0</v>
      </c>
    </row>
    <row r="197" spans="1:3" hidden="1">
      <c r="A197" s="12" t="s">
        <v>299</v>
      </c>
      <c r="B197" s="13" t="s">
        <v>300</v>
      </c>
      <c r="C197" s="11">
        <f>+'[4]10-01 Junta Dir.'!C200+'[4]10-02 Presidencia'!C200+'[4]10-03 Planificación'!C200+'[4]10-04 Gerencia'!C200+'[4]10-05 Legal'!C200+'[4]10-06 Auditoria'!C200+'[4]10-07 Junta Promotora'!C200+'[4]10-08 Dir. Ad.-Finan'!C200+'[4]10-09 Recursos Humanos'!C200+'[4]10-10 Proveeduria'!C200+'[4]10-11 Contab.-Facturación'!C200+'[4]10-12 Presupuesto'!C200+'[4]10-13 Informática'!C200+'[4]10-14 Serv.Generales'!C200+'[4]10-15 Tesoreria'!C200+'[4]10-24 Archivo'!C200+'[4]10-27 OPIP'!C200</f>
        <v>0</v>
      </c>
    </row>
    <row r="198" spans="1:3" hidden="1">
      <c r="A198" s="12" t="s">
        <v>301</v>
      </c>
      <c r="B198" s="13" t="s">
        <v>302</v>
      </c>
      <c r="C198" s="11">
        <f>+'[4]10-01 Junta Dir.'!C201+'[4]10-02 Presidencia'!C201+'[4]10-03 Planificación'!C201+'[4]10-04 Gerencia'!C201+'[4]10-05 Legal'!C201+'[4]10-06 Auditoria'!C201+'[4]10-07 Junta Promotora'!C201+'[4]10-08 Dir. Ad.-Finan'!C201+'[4]10-09 Recursos Humanos'!C201+'[4]10-10 Proveeduria'!C201+'[4]10-11 Contab.-Facturación'!C201+'[4]10-12 Presupuesto'!C201+'[4]10-13 Informática'!C201+'[4]10-14 Serv.Generales'!C201+'[4]10-15 Tesoreria'!C201+'[4]10-24 Archivo'!C201+'[4]10-27 OPIP'!C201</f>
        <v>0</v>
      </c>
    </row>
    <row r="199" spans="1:3" hidden="1">
      <c r="A199" s="12" t="s">
        <v>303</v>
      </c>
      <c r="B199" s="13" t="s">
        <v>304</v>
      </c>
      <c r="C199" s="11">
        <f>+'[4]10-01 Junta Dir.'!C202+'[4]10-02 Presidencia'!C202+'[4]10-03 Planificación'!C202+'[4]10-04 Gerencia'!C202+'[4]10-05 Legal'!C202+'[4]10-06 Auditoria'!C202+'[4]10-07 Junta Promotora'!C202+'[4]10-08 Dir. Ad.-Finan'!C202+'[4]10-09 Recursos Humanos'!C202+'[4]10-10 Proveeduria'!C202+'[4]10-11 Contab.-Facturación'!C202+'[4]10-12 Presupuesto'!C202+'[4]10-13 Informática'!C202+'[4]10-14 Serv.Generales'!C202+'[4]10-15 Tesoreria'!C202+'[4]10-24 Archivo'!C202+'[4]10-27 OPIP'!C202</f>
        <v>0</v>
      </c>
    </row>
    <row r="200" spans="1:3" hidden="1">
      <c r="A200" s="12" t="s">
        <v>305</v>
      </c>
      <c r="B200" s="13" t="s">
        <v>306</v>
      </c>
      <c r="C200" s="11">
        <f>+'[4]10-01 Junta Dir.'!C203+'[4]10-02 Presidencia'!C203+'[4]10-03 Planificación'!C203+'[4]10-04 Gerencia'!C203+'[4]10-05 Legal'!C203+'[4]10-06 Auditoria'!C203+'[4]10-07 Junta Promotora'!C203+'[4]10-08 Dir. Ad.-Finan'!C203+'[4]10-09 Recursos Humanos'!C203+'[4]10-10 Proveeduria'!C203+'[4]10-11 Contab.-Facturación'!C203+'[4]10-12 Presupuesto'!C203+'[4]10-13 Informática'!C203+'[4]10-14 Serv.Generales'!C203+'[4]10-15 Tesoreria'!C203+'[4]10-24 Archivo'!C203+'[4]10-27 OPIP'!C203</f>
        <v>0</v>
      </c>
    </row>
    <row r="201" spans="1:3" hidden="1">
      <c r="A201" s="12" t="s">
        <v>307</v>
      </c>
      <c r="B201" s="13" t="s">
        <v>308</v>
      </c>
      <c r="C201" s="11">
        <f>+'[4]10-01 Junta Dir.'!C204+'[4]10-02 Presidencia'!C204+'[4]10-03 Planificación'!C204+'[4]10-04 Gerencia'!C204+'[4]10-05 Legal'!C204+'[4]10-06 Auditoria'!C204+'[4]10-07 Junta Promotora'!C204+'[4]10-08 Dir. Ad.-Finan'!C204+'[4]10-09 Recursos Humanos'!C204+'[4]10-10 Proveeduria'!C204+'[4]10-11 Contab.-Facturación'!C204+'[4]10-12 Presupuesto'!C204+'[4]10-13 Informática'!C204+'[4]10-14 Serv.Generales'!C204+'[4]10-15 Tesoreria'!C204+'[4]10-24 Archivo'!C204+'[4]10-27 OPIP'!C204</f>
        <v>0</v>
      </c>
    </row>
    <row r="202" spans="1:3" hidden="1">
      <c r="A202" s="12" t="s">
        <v>309</v>
      </c>
      <c r="B202" s="13" t="s">
        <v>310</v>
      </c>
      <c r="C202" s="11">
        <f>+'[4]10-01 Junta Dir.'!C205+'[4]10-02 Presidencia'!C205+'[4]10-03 Planificación'!C205+'[4]10-04 Gerencia'!C205+'[4]10-05 Legal'!C205+'[4]10-06 Auditoria'!C205+'[4]10-07 Junta Promotora'!C205+'[4]10-08 Dir. Ad.-Finan'!C205+'[4]10-09 Recursos Humanos'!C205+'[4]10-10 Proveeduria'!C205+'[4]10-11 Contab.-Facturación'!C205+'[4]10-12 Presupuesto'!C205+'[4]10-13 Informática'!C205+'[4]10-14 Serv.Generales'!C205+'[4]10-15 Tesoreria'!C205+'[4]10-24 Archivo'!C205+'[4]10-27 OPIP'!C205</f>
        <v>0</v>
      </c>
    </row>
    <row r="203" spans="1:3" hidden="1">
      <c r="A203" s="12" t="s">
        <v>311</v>
      </c>
      <c r="B203" s="13" t="s">
        <v>312</v>
      </c>
      <c r="C203" s="11">
        <f>+'[4]10-01 Junta Dir.'!C206+'[4]10-02 Presidencia'!C206+'[4]10-03 Planificación'!C206+'[4]10-04 Gerencia'!C206+'[4]10-05 Legal'!C206+'[4]10-06 Auditoria'!C206+'[4]10-07 Junta Promotora'!C206+'[4]10-08 Dir. Ad.-Finan'!C206+'[4]10-09 Recursos Humanos'!C206+'[4]10-10 Proveeduria'!C206+'[4]10-11 Contab.-Facturación'!C206+'[4]10-12 Presupuesto'!C206+'[4]10-13 Informática'!C206+'[4]10-14 Serv.Generales'!C206+'[4]10-15 Tesoreria'!C206+'[4]10-24 Archivo'!C206+'[4]10-27 OPIP'!C206</f>
        <v>0</v>
      </c>
    </row>
    <row r="204" spans="1:3" hidden="1">
      <c r="A204" s="12"/>
      <c r="B204" s="13"/>
      <c r="C204" s="11"/>
    </row>
    <row r="205" spans="1:3">
      <c r="A205" s="7" t="s">
        <v>313</v>
      </c>
      <c r="B205" s="8" t="s">
        <v>314</v>
      </c>
      <c r="C205" s="9">
        <f>+SUM(C207:C210)</f>
        <v>400000000</v>
      </c>
    </row>
    <row r="206" spans="1:3" hidden="1">
      <c r="A206" s="12"/>
      <c r="B206" s="13"/>
      <c r="C206" s="11"/>
    </row>
    <row r="207" spans="1:3" hidden="1">
      <c r="A207" s="12" t="s">
        <v>315</v>
      </c>
      <c r="B207" s="13" t="s">
        <v>316</v>
      </c>
      <c r="C207" s="11">
        <f>+'[4]10-01 Junta Dir.'!C210+'[4]10-02 Presidencia'!C210+'[4]10-03 Planificación'!C210+'[4]10-04 Gerencia'!C210+'[4]10-05 Legal'!C210+'[4]10-06 Auditoria'!C210+'[4]10-07 Junta Promotora'!C210+'[4]10-08 Dir. Ad.-Finan'!C210+'[4]10-09 Recursos Humanos'!C210+'[4]10-10 Proveeduria'!C210+'[4]10-11 Contab.-Facturación'!C210+'[4]10-12 Presupuesto'!C210+'[4]10-13 Informática'!C210+'[4]10-14 Serv.Generales'!C210+'[4]10-15 Tesoreria'!C210+'[4]10-27 OPIP'!C210</f>
        <v>0</v>
      </c>
    </row>
    <row r="208" spans="1:3" hidden="1">
      <c r="A208" s="12" t="s">
        <v>317</v>
      </c>
      <c r="B208" s="13" t="s">
        <v>318</v>
      </c>
      <c r="C208" s="11">
        <f>+'[4]10-24 Archivo'!C215</f>
        <v>0</v>
      </c>
    </row>
    <row r="209" spans="1:70">
      <c r="A209" s="12" t="s">
        <v>319</v>
      </c>
      <c r="B209" s="13" t="s">
        <v>320</v>
      </c>
      <c r="C209" s="11">
        <f>+'[4]10-01 Junta Dir.'!C216+'[4]10-02 Presidencia'!C216+'[4]10-03 Planificación'!C216+'[4]10-04 Gerencia'!C216+'[4]10-05 Legal'!C216+'[4]10-06 Auditoria'!C216+'[4]10-07 Junta Promotora'!C217+'[4]10-08 Dir. Ad.-Finan'!C216+'[4]10-09 Recursos Humanos'!C216+'[4]10-10 Proveeduria'!C216+'[4]10-11 Contab.-Facturación'!C216+'[4]10-12 Presupuesto'!C216+'[4]10-13 Informática'!C216+'[4]10-14 Serv.Generales'!C217+'[4]10-15 Tesoreria'!C216+'[4]10-17 Contraloría'!C216+'[4]10-24 Archivo'!C216</f>
        <v>400000000</v>
      </c>
    </row>
    <row r="210" spans="1:70" hidden="1">
      <c r="A210" s="12" t="s">
        <v>321</v>
      </c>
      <c r="B210" s="13" t="s">
        <v>322</v>
      </c>
      <c r="C210" s="11">
        <v>0</v>
      </c>
    </row>
    <row r="211" spans="1:70" hidden="1">
      <c r="A211" s="7"/>
      <c r="B211" s="13"/>
      <c r="C211" s="9"/>
    </row>
    <row r="212" spans="1:70">
      <c r="A212" s="7" t="s">
        <v>20</v>
      </c>
      <c r="B212" s="8" t="s">
        <v>21</v>
      </c>
      <c r="C212" s="9">
        <f>+C214+C226+C233+C242+C249+C253+C258</f>
        <v>188419959.5</v>
      </c>
    </row>
    <row r="213" spans="1:70" hidden="1">
      <c r="A213" s="12"/>
      <c r="B213" s="13"/>
      <c r="C213" s="11"/>
    </row>
    <row r="214" spans="1:70">
      <c r="A214" s="7" t="s">
        <v>323</v>
      </c>
      <c r="B214" s="8" t="s">
        <v>324</v>
      </c>
      <c r="C214" s="9">
        <f>+SUM(C216:C224)</f>
        <v>105419959.5</v>
      </c>
    </row>
    <row r="215" spans="1:70" hidden="1">
      <c r="A215" s="12"/>
      <c r="B215" s="13"/>
      <c r="C215" s="11"/>
    </row>
    <row r="216" spans="1:70">
      <c r="A216" s="12" t="s">
        <v>325</v>
      </c>
      <c r="B216" s="13" t="s">
        <v>326</v>
      </c>
      <c r="C216" s="11">
        <f>+'[4]10-08 Dir. Ad.-Finan'!C222</f>
        <v>45000000</v>
      </c>
      <c r="BR216" s="1">
        <f>+C218+C228+C230+C235+C260</f>
        <v>64000000</v>
      </c>
    </row>
    <row r="217" spans="1:70">
      <c r="A217" s="12" t="s">
        <v>327</v>
      </c>
      <c r="B217" s="13" t="s">
        <v>328</v>
      </c>
      <c r="C217" s="11">
        <f>+'[4]10-11 Contab.-Facturación'!C223+'[4]10-01 Junta Dir.'!C223+'[4]10-02 Presidencia'!C223+'[4]10-03 Planificación'!C223+'[4]10-04 Gerencia'!C223+'[4]10-05 Legal'!C223+'[4]10-06 Auditoria'!C223+'[4]10-07 Junta Promotora'!C224+'[4]10-08 Dir. Ad.-Finan'!C223+'[4]10-09 Recursos Humanos'!C223+'[4]10-10 Proveeduria'!C223+'[4]10-12 Presupuesto'!C223+'[4]10-13 Informática'!C223+'[4]10-14 Serv.Generales'!C224+'[4]10-15 Tesoreria'!C223+'[4]10-24 Archivo'!C223+'[4]10-27 OPIP'!C223</f>
        <v>47123359.5</v>
      </c>
    </row>
    <row r="218" spans="1:70" hidden="1">
      <c r="A218" s="12" t="s">
        <v>329</v>
      </c>
      <c r="B218" s="13" t="s">
        <v>330</v>
      </c>
      <c r="C218" s="11">
        <f>+'[4]10-01 Junta Dir.'!C224+'[4]10-02 Presidencia'!C224+'[4]10-03 Planificación'!C224+'[4]10-04 Gerencia'!C224+'[4]10-05 Legal'!C224+'[4]10-06 Auditoria'!C224+'[4]10-07 Junta Promotora'!C225+'[4]10-08 Dir. Ad.-Finan'!C224+'[4]10-09 Recursos Humanos'!C224+'[4]10-10 Proveeduria'!C224+'[4]10-11 Contab.-Facturación'!C224+'[4]10-12 Presupuesto'!C224+'[4]10-13 Informática'!C224+'[4]10-14 Serv.Generales'!C225+'[4]10-15 Tesoreria'!C224</f>
        <v>0</v>
      </c>
      <c r="BR218" s="1">
        <f>+C255+C216</f>
        <v>55000000</v>
      </c>
    </row>
    <row r="219" spans="1:70">
      <c r="A219" s="12" t="s">
        <v>331</v>
      </c>
      <c r="B219" s="13" t="s">
        <v>332</v>
      </c>
      <c r="C219" s="11">
        <f>+'[4]10-01 Junta Dir.'!C225+'[4]10-02 Presidencia'!C225+'[4]10-03 Planificación'!C225+'[4]10-04 Gerencia'!C225+'[4]10-05 Legal'!C225+'[4]10-06 Auditoria'!C225+'[4]10-07 Junta Promotora'!C226+'[4]10-08 Dir. Ad.-Finan'!C225+'[4]10-09 Recursos Humanos'!C225+'[4]10-10 Proveeduria'!C225+'[4]10-11 Contab.-Facturación'!C225+'[4]10-12 Presupuesto'!C225+'[4]10-13 Informática'!C225+'[4]10-14 Serv.Generales'!C226+'[4]10-15 Tesoreria'!C225</f>
        <v>13296600</v>
      </c>
    </row>
    <row r="220" spans="1:70" hidden="1">
      <c r="A220" s="12" t="s">
        <v>333</v>
      </c>
      <c r="B220" s="13" t="s">
        <v>334</v>
      </c>
      <c r="C220" s="11">
        <f>+'[4]10-01 Junta Dir.'!C226+'[4]10-02 Presidencia'!C226+'[4]10-03 Planificación'!C226+'[4]10-04 Gerencia'!C226+'[4]10-05 Legal'!C226+'[4]10-06 Auditoria'!C226+'[4]10-07 Junta Promotora'!C227+'[4]10-08 Dir. Ad.-Finan'!C226+'[4]10-09 Recursos Humanos'!C226+'[4]10-10 Proveeduria'!C226+'[4]10-11 Contab.-Facturación'!C226+'[4]10-12 Presupuesto'!C226+'[4]10-13 Informática'!C226+'[4]10-14 Serv.Generales'!C227+'[4]10-15 Tesoreria'!C226</f>
        <v>0</v>
      </c>
    </row>
    <row r="221" spans="1:70" hidden="1">
      <c r="A221" s="12" t="s">
        <v>335</v>
      </c>
      <c r="B221" s="13" t="s">
        <v>336</v>
      </c>
      <c r="C221" s="11">
        <f>+'[4]10-01 Junta Dir.'!C227+'[4]10-02 Presidencia'!C227+'[4]10-03 Planificación'!C227+'[4]10-04 Gerencia'!C227+'[4]10-05 Legal'!C227+'[4]10-06 Auditoria'!C227+'[4]10-07 Junta Promotora'!C228+'[4]10-08 Dir. Ad.-Finan'!C227+'[4]10-09 Recursos Humanos'!C227+'[4]10-10 Proveeduria'!C227+'[4]10-11 Contab.-Facturación'!C227+'[4]10-12 Presupuesto'!C227+'[4]10-13 Informática'!C227+'[4]10-14 Serv.Generales'!C228+'[4]10-15 Tesoreria'!C227</f>
        <v>0</v>
      </c>
    </row>
    <row r="222" spans="1:70" hidden="1">
      <c r="A222" s="12" t="s">
        <v>337</v>
      </c>
      <c r="B222" s="13" t="s">
        <v>338</v>
      </c>
      <c r="C222" s="11">
        <f>+'[4]10-01 Junta Dir.'!C228+'[4]10-02 Presidencia'!C228+'[4]10-03 Planificación'!C228+'[4]10-04 Gerencia'!C228+'[4]10-05 Legal'!C228+'[4]10-06 Auditoria'!C228+'[4]10-07 Junta Promotora'!C229+'[4]10-08 Dir. Ad.-Finan'!C228+'[4]10-09 Recursos Humanos'!C228+'[4]10-10 Proveeduria'!C228+'[4]10-11 Contab.-Facturación'!C228+'[4]10-12 Presupuesto'!C228+'[4]10-13 Informática'!C228+'[4]10-14 Serv.Generales'!C229+'[4]10-15 Tesoreria'!C228</f>
        <v>0</v>
      </c>
    </row>
    <row r="223" spans="1:70" hidden="1">
      <c r="A223" s="12" t="s">
        <v>339</v>
      </c>
      <c r="B223" s="13" t="s">
        <v>340</v>
      </c>
      <c r="C223" s="11">
        <f>+'[4]10-01 Junta Dir.'!C229+'[4]10-02 Presidencia'!C229+'[4]10-03 Planificación'!C229+'[4]10-04 Gerencia'!C229+'[4]10-05 Legal'!C229+'[4]10-06 Auditoria'!C229+'[4]10-07 Junta Promotora'!C230+'[4]10-08 Dir. Ad.-Finan'!C229+'[4]10-09 Recursos Humanos'!C229+'[4]10-10 Proveeduria'!C229+'[4]10-11 Contab.-Facturación'!C229+'[4]10-12 Presupuesto'!C229+'[4]10-13 Informática'!C229+'[4]10-14 Serv.Generales'!C230+'[4]10-15 Tesoreria'!C229</f>
        <v>0</v>
      </c>
    </row>
    <row r="224" spans="1:70" hidden="1">
      <c r="A224" s="12" t="s">
        <v>341</v>
      </c>
      <c r="B224" s="13" t="s">
        <v>342</v>
      </c>
      <c r="C224" s="11">
        <f>+'[4]10-01 Junta Dir.'!C230+'[4]10-02 Presidencia'!C230+'[4]10-03 Planificación'!C230+'[4]10-04 Gerencia'!C230+'[4]10-05 Legal'!C230+'[4]10-06 Auditoria'!C230+'[4]10-07 Junta Promotora'!C231+'[4]10-08 Dir. Ad.-Finan'!C230+'[4]10-09 Recursos Humanos'!C230+'[4]10-10 Proveeduria'!C230+'[4]10-11 Contab.-Facturación'!C230+'[4]10-12 Presupuesto'!C230+'[4]10-13 Informática'!C230+'[4]10-14 Serv.Generales'!C231+'[4]10-15 Tesoreria'!C230</f>
        <v>0</v>
      </c>
    </row>
    <row r="225" spans="1:70" hidden="1">
      <c r="A225" s="12"/>
      <c r="B225" s="13"/>
      <c r="C225" s="11"/>
    </row>
    <row r="226" spans="1:70">
      <c r="A226" s="7" t="s">
        <v>343</v>
      </c>
      <c r="B226" s="8" t="s">
        <v>344</v>
      </c>
      <c r="C226" s="9">
        <f>+SUM(C228:C231)</f>
        <v>3000000</v>
      </c>
    </row>
    <row r="227" spans="1:70" hidden="1">
      <c r="A227" s="12"/>
      <c r="B227" s="13"/>
      <c r="C227" s="11"/>
    </row>
    <row r="228" spans="1:70">
      <c r="A228" s="12" t="s">
        <v>345</v>
      </c>
      <c r="B228" s="13" t="s">
        <v>346</v>
      </c>
      <c r="C228" s="11">
        <f>+'[4]10-01 Junta Dir.'!C234+'[4]10-02 Presidencia'!C234+'[4]10-03 Planificación'!C234+'[4]10-04 Gerencia'!C234+'[4]10-05 Legal'!C234+'[4]10-06 Auditoria'!C234+'[4]10-07 Junta Promotora'!C235+'[4]10-08 Dir. Ad.-Finan'!C234+'[4]10-09 Recursos Humanos'!C234+'[4]10-10 Proveeduria'!C234+'[4]10-11 Contab.-Facturación'!C234+'[4]10-12 Presupuesto'!C234+'[4]10-13 Informática'!C234+'[4]10-14 Serv.Generales'!C235+'[4]10-15 Tesoreria'!C234</f>
        <v>3000000</v>
      </c>
    </row>
    <row r="229" spans="1:70" hidden="1">
      <c r="A229" s="12" t="s">
        <v>347</v>
      </c>
      <c r="B229" s="13" t="s">
        <v>348</v>
      </c>
      <c r="C229" s="11">
        <f>+'[4]10-01 Junta Dir.'!C235+'[4]10-02 Presidencia'!C235+'[4]10-03 Planificación'!C235+'[4]10-04 Gerencia'!C235+'[4]10-05 Legal'!C235+'[4]10-06 Auditoria'!C235+'[4]10-07 Junta Promotora'!C236+'[4]10-08 Dir. Ad.-Finan'!C235+'[4]10-09 Recursos Humanos'!C235+'[4]10-10 Proveeduria'!C235+'[4]10-11 Contab.-Facturación'!C235+'[4]10-12 Presupuesto'!C235+'[4]10-13 Informática'!C235+'[4]10-14 Serv.Generales'!C236+'[4]10-15 Tesoreria'!C235</f>
        <v>0</v>
      </c>
    </row>
    <row r="230" spans="1:70" hidden="1">
      <c r="A230" s="12" t="s">
        <v>349</v>
      </c>
      <c r="B230" s="13" t="s">
        <v>350</v>
      </c>
      <c r="C230" s="11">
        <f>+'[4]10-01 Junta Dir.'!C236+'[4]10-02 Presidencia'!C236+'[4]10-03 Planificación'!C236+'[4]10-04 Gerencia'!C236+'[4]10-05 Legal'!C236+'[4]10-06 Auditoria'!C236+'[4]10-07 Junta Promotora'!C237+'[4]10-08 Dir. Ad.-Finan'!C236+'[4]10-09 Recursos Humanos'!C236+'[4]10-10 Proveeduria'!C236+'[4]10-11 Contab.-Facturación'!C236+'[4]10-12 Presupuesto'!C236+'[4]10-13 Informática'!C236+'[4]10-14 Serv.Generales'!C237+'[4]10-15 Tesoreria'!C236</f>
        <v>0</v>
      </c>
      <c r="BR230" s="1">
        <f>+BR216+BR218</f>
        <v>119000000</v>
      </c>
    </row>
    <row r="231" spans="1:70" hidden="1">
      <c r="A231" s="12" t="s">
        <v>351</v>
      </c>
      <c r="B231" s="13" t="s">
        <v>352</v>
      </c>
      <c r="C231" s="11">
        <f>+'[4]10-01 Junta Dir.'!C237+'[4]10-02 Presidencia'!C237+'[4]10-03 Planificación'!C237+'[4]10-04 Gerencia'!C237+'[4]10-05 Legal'!C237+'[4]10-06 Auditoria'!C237+'[4]10-07 Junta Promotora'!C238+'[4]10-08 Dir. Ad.-Finan'!C237+'[4]10-09 Recursos Humanos'!C237+'[4]10-10 Proveeduria'!C237+'[4]10-11 Contab.-Facturación'!C237+'[4]10-12 Presupuesto'!C237+'[4]10-13 Informática'!C237+'[4]10-14 Serv.Generales'!C238+'[4]10-15 Tesoreria'!C237</f>
        <v>0</v>
      </c>
    </row>
    <row r="232" spans="1:70" hidden="1">
      <c r="A232" s="14"/>
      <c r="B232" s="13"/>
      <c r="C232" s="11"/>
    </row>
    <row r="233" spans="1:70">
      <c r="A233" s="7" t="s">
        <v>353</v>
      </c>
      <c r="B233" s="8" t="s">
        <v>354</v>
      </c>
      <c r="C233" s="9">
        <f>+SUM(C235:C240)</f>
        <v>14000000</v>
      </c>
    </row>
    <row r="234" spans="1:70" hidden="1">
      <c r="A234" s="7"/>
      <c r="B234" s="13"/>
      <c r="C234" s="9"/>
    </row>
    <row r="235" spans="1:70">
      <c r="A235" s="12" t="s">
        <v>355</v>
      </c>
      <c r="B235" s="13" t="s">
        <v>356</v>
      </c>
      <c r="C235" s="11">
        <f>+'[4]10-01 Junta Dir.'!C241+'[4]10-02 Presidencia'!C241+'[4]10-03 Planificación'!C241+'[4]10-04 Gerencia'!C241+'[4]10-05 Legal'!C241+'[4]10-06 Auditoria'!C241+'[4]10-07 Junta Promotora'!C242+'[4]10-08 Dir. Ad.-Finan'!C241+'[4]10-09 Recursos Humanos'!C241+'[4]10-10 Proveeduria'!C241+'[4]10-11 Contab.-Facturación'!C241+'[4]10-12 Presupuesto'!C241+'[4]10-13 Informática'!C241+'[4]10-14 Serv.Generales'!C242+'[4]10-15 Tesoreria'!C241</f>
        <v>5000000</v>
      </c>
    </row>
    <row r="236" spans="1:70" hidden="1">
      <c r="A236" s="12" t="s">
        <v>357</v>
      </c>
      <c r="B236" s="13" t="s">
        <v>358</v>
      </c>
      <c r="C236" s="11">
        <f>+'[4]10-01 Junta Dir.'!C242+'[4]10-02 Presidencia'!C242+'[4]10-03 Planificación'!C242+'[4]10-04 Gerencia'!C242+'[4]10-05 Legal'!C242+'[4]10-06 Auditoria'!C242+'[4]10-07 Junta Promotora'!C243+'[4]10-08 Dir. Ad.-Finan'!C242+'[4]10-09 Recursos Humanos'!C242+'[4]10-10 Proveeduria'!C242+'[4]10-11 Contab.-Facturación'!C242+'[4]10-12 Presupuesto'!C242+'[4]10-13 Informática'!C242+'[4]10-14 Serv.Generales'!C243+'[4]10-15 Tesoreria'!C242</f>
        <v>0</v>
      </c>
    </row>
    <row r="237" spans="1:70" hidden="1">
      <c r="A237" s="12" t="s">
        <v>359</v>
      </c>
      <c r="B237" s="13" t="s">
        <v>360</v>
      </c>
      <c r="C237" s="11">
        <f>+'[4]10-01 Junta Dir.'!C243+'[4]10-02 Presidencia'!C243+'[4]10-03 Planificación'!C243+'[4]10-04 Gerencia'!C243+'[4]10-05 Legal'!C243+'[4]10-06 Auditoria'!C243+'[4]10-07 Junta Promotora'!C244+'[4]10-08 Dir. Ad.-Finan'!C243+'[4]10-09 Recursos Humanos'!C243+'[4]10-10 Proveeduria'!C243+'[4]10-11 Contab.-Facturación'!C243+'[4]10-12 Presupuesto'!C243+'[4]10-13 Informática'!C243+'[4]10-14 Serv.Generales'!C244+'[4]10-15 Tesoreria'!C243</f>
        <v>0</v>
      </c>
    </row>
    <row r="238" spans="1:70" hidden="1">
      <c r="A238" s="12" t="s">
        <v>361</v>
      </c>
      <c r="B238" s="13" t="s">
        <v>362</v>
      </c>
      <c r="C238" s="11">
        <f>+'[4]10-01 Junta Dir.'!C244+'[4]10-02 Presidencia'!C244+'[4]10-03 Planificación'!C244+'[4]10-04 Gerencia'!C244+'[4]10-05 Legal'!C244+'[4]10-06 Auditoria'!C244+'[4]10-07 Junta Promotora'!C245+'[4]10-08 Dir. Ad.-Finan'!C244+'[4]10-09 Recursos Humanos'!C244+'[4]10-10 Proveeduria'!C244+'[4]10-11 Contab.-Facturación'!C244+'[4]10-12 Presupuesto'!C244+'[4]10-13 Informática'!C244+'[4]10-14 Serv.Generales'!C245+'[4]10-15 Tesoreria'!C244</f>
        <v>0</v>
      </c>
    </row>
    <row r="239" spans="1:70" hidden="1">
      <c r="A239" s="12" t="s">
        <v>363</v>
      </c>
      <c r="B239" s="13" t="s">
        <v>364</v>
      </c>
      <c r="C239" s="11">
        <f>+'[4]10-01 Junta Dir.'!C245+'[4]10-02 Presidencia'!C245+'[4]10-03 Planificación'!C245+'[4]10-04 Gerencia'!C245+'[4]10-05 Legal'!C245+'[4]10-06 Auditoria'!C245+'[4]10-07 Junta Promotora'!C246+'[4]10-08 Dir. Ad.-Finan'!C245+'[4]10-09 Recursos Humanos'!C245+'[4]10-10 Proveeduria'!C245+'[4]10-11 Contab.-Facturación'!C245+'[4]10-12 Presupuesto'!C245+'[4]10-13 Informática'!C245+'[4]10-14 Serv.Generales'!C246+'[4]10-15 Tesoreria'!C245</f>
        <v>0</v>
      </c>
    </row>
    <row r="240" spans="1:70">
      <c r="A240" s="12" t="s">
        <v>365</v>
      </c>
      <c r="B240" s="13" t="s">
        <v>366</v>
      </c>
      <c r="C240" s="11">
        <f>+'[4]10-01 Junta Dir.'!C246+'[4]10-02 Presidencia'!C246+'[4]10-03 Planificación'!C246+'[4]10-04 Gerencia'!C246+'[4]10-05 Legal'!C246+'[4]10-06 Auditoria'!C246+'[4]10-07 Junta Promotora'!C247+'[4]10-08 Dir. Ad.-Finan'!C246+'[4]10-09 Recursos Humanos'!C246+'[4]10-10 Proveeduria'!C246+'[4]10-11 Contab.-Facturación'!C246+'[4]10-12 Presupuesto'!C246+'[4]10-13 Informática'!C246+'[4]10-14 Serv.Generales'!C247+'[4]10-15 Tesoreria'!C246</f>
        <v>9000000</v>
      </c>
    </row>
    <row r="241" spans="1:3" hidden="1">
      <c r="A241" s="12"/>
      <c r="B241" s="13"/>
      <c r="C241" s="11"/>
    </row>
    <row r="242" spans="1:3" hidden="1">
      <c r="A242" s="7" t="s">
        <v>367</v>
      </c>
      <c r="B242" s="16" t="s">
        <v>368</v>
      </c>
      <c r="C242" s="9">
        <f>+SUM(C244:C247)</f>
        <v>0</v>
      </c>
    </row>
    <row r="243" spans="1:3" hidden="1">
      <c r="A243" s="7"/>
      <c r="B243" s="13"/>
      <c r="C243" s="11"/>
    </row>
    <row r="244" spans="1:3" hidden="1">
      <c r="A244" s="12" t="s">
        <v>369</v>
      </c>
      <c r="B244" s="13" t="s">
        <v>370</v>
      </c>
      <c r="C244" s="11">
        <f>+'[4]10-01 Junta Dir.'!C250+'[4]10-02 Presidencia'!C250+'[4]10-03 Planificación'!C250+'[4]10-04 Gerencia'!C250+'[4]10-05 Legal'!C250+'[4]10-06 Auditoria'!C250+'[4]10-07 Junta Promotora'!C251+'[4]10-08 Dir. Ad.-Finan'!C250+'[4]10-09 Recursos Humanos'!C250+'[4]10-10 Proveeduria'!C250+'[4]10-11 Contab.-Facturación'!C250+'[4]10-12 Presupuesto'!C250+'[4]10-13 Informática'!C250+'[4]10-14 Serv.Generales'!C251+'[4]10-15 Tesoreria'!C250</f>
        <v>0</v>
      </c>
    </row>
    <row r="245" spans="1:3" hidden="1">
      <c r="A245" s="12" t="s">
        <v>371</v>
      </c>
      <c r="B245" s="13" t="s">
        <v>372</v>
      </c>
      <c r="C245" s="11">
        <f>+'[4]10-01 Junta Dir.'!C251+'[4]10-02 Presidencia'!C251+'[4]10-03 Planificación'!C251+'[4]10-04 Gerencia'!C251+'[4]10-05 Legal'!C251+'[4]10-06 Auditoria'!C251+'[4]10-07 Junta Promotora'!C252+'[4]10-08 Dir. Ad.-Finan'!C251+'[4]10-09 Recursos Humanos'!C251+'[4]10-10 Proveeduria'!C251+'[4]10-11 Contab.-Facturación'!C251+'[4]10-12 Presupuesto'!C251+'[4]10-13 Informática'!C251+'[4]10-14 Serv.Generales'!C252+'[4]10-15 Tesoreria'!C251</f>
        <v>0</v>
      </c>
    </row>
    <row r="246" spans="1:3" hidden="1">
      <c r="A246" s="12" t="s">
        <v>373</v>
      </c>
      <c r="B246" s="13" t="s">
        <v>374</v>
      </c>
      <c r="C246" s="11">
        <f>+'[4]10-01 Junta Dir.'!C252+'[4]10-02 Presidencia'!C252+'[4]10-03 Planificación'!C252+'[4]10-04 Gerencia'!C252+'[4]10-05 Legal'!C252+'[4]10-06 Auditoria'!C252+'[4]10-07 Junta Promotora'!C253+'[4]10-08 Dir. Ad.-Finan'!C252+'[4]10-09 Recursos Humanos'!C252+'[4]10-10 Proveeduria'!C252+'[4]10-11 Contab.-Facturación'!C252+'[4]10-12 Presupuesto'!C252+'[4]10-13 Informática'!C252+'[4]10-14 Serv.Generales'!C253+'[4]10-15 Tesoreria'!C252</f>
        <v>0</v>
      </c>
    </row>
    <row r="247" spans="1:3" hidden="1">
      <c r="A247" s="12" t="s">
        <v>375</v>
      </c>
      <c r="B247" s="13" t="s">
        <v>376</v>
      </c>
      <c r="C247" s="11">
        <f>+'[4]10-01 Junta Dir.'!C253+'[4]10-02 Presidencia'!C253+'[4]10-03 Planificación'!C253+'[4]10-04 Gerencia'!C253+'[4]10-05 Legal'!C253+'[4]10-06 Auditoria'!C253+'[4]10-07 Junta Promotora'!C254+'[4]10-08 Dir. Ad.-Finan'!C253+'[4]10-09 Recursos Humanos'!C253+'[4]10-10 Proveeduria'!C253+'[4]10-11 Contab.-Facturación'!C253+'[4]10-12 Presupuesto'!C253+'[4]10-13 Informática'!C253+'[4]10-14 Serv.Generales'!C254+'[4]10-15 Tesoreria'!C253</f>
        <v>0</v>
      </c>
    </row>
    <row r="248" spans="1:3" hidden="1">
      <c r="A248" s="12"/>
      <c r="B248" s="13"/>
      <c r="C248" s="11"/>
    </row>
    <row r="249" spans="1:3" hidden="1">
      <c r="A249" s="7" t="s">
        <v>377</v>
      </c>
      <c r="B249" s="8" t="s">
        <v>378</v>
      </c>
      <c r="C249" s="9">
        <f>+SUM(C251)</f>
        <v>0</v>
      </c>
    </row>
    <row r="250" spans="1:3" hidden="1">
      <c r="A250" s="7"/>
      <c r="B250" s="13"/>
      <c r="C250" s="9"/>
    </row>
    <row r="251" spans="1:3" hidden="1">
      <c r="A251" s="12" t="s">
        <v>379</v>
      </c>
      <c r="B251" s="13" t="s">
        <v>380</v>
      </c>
      <c r="C251" s="11">
        <f>+'[4]10-01 Junta Dir.'!C257+'[4]10-02 Presidencia'!C257+'[4]10-03 Planificación'!C257+'[4]10-04 Gerencia'!C257+'[4]10-05 Legal'!C257+'[4]10-06 Auditoria'!C257+'[4]10-07 Junta Promotora'!C258+'[4]10-08 Dir. Ad.-Finan'!C257+'[4]10-09 Recursos Humanos'!C257+'[4]10-10 Proveeduria'!C257+'[4]10-11 Contab.-Facturación'!C257+'[4]10-12 Presupuesto'!C257+'[4]10-13 Informática'!C257+'[4]10-14 Serv.Generales'!C258+'[4]10-15 Tesoreria'!C257</f>
        <v>0</v>
      </c>
    </row>
    <row r="252" spans="1:3" hidden="1">
      <c r="A252" s="12"/>
      <c r="B252" s="13"/>
      <c r="C252" s="11"/>
    </row>
    <row r="253" spans="1:3">
      <c r="A253" s="7" t="s">
        <v>381</v>
      </c>
      <c r="B253" s="8" t="s">
        <v>382</v>
      </c>
      <c r="C253" s="9">
        <f>+SUM(C255:C256)</f>
        <v>10000000</v>
      </c>
    </row>
    <row r="254" spans="1:3" hidden="1">
      <c r="A254" s="12"/>
      <c r="B254" s="13"/>
      <c r="C254" s="11"/>
    </row>
    <row r="255" spans="1:3">
      <c r="A255" s="12" t="s">
        <v>383</v>
      </c>
      <c r="B255" s="13" t="s">
        <v>384</v>
      </c>
      <c r="C255" s="11">
        <f>+'[4]10-01 Junta Dir.'!C261+'[4]10-02 Presidencia'!C261+'[4]10-03 Planificación'!C261+'[4]10-04 Gerencia'!C261+'[4]10-05 Legal'!C261+'[4]10-06 Auditoria'!C261+'[4]10-07 Junta Promotora'!C262+'[4]10-08 Dir. Ad.-Finan'!C261+'[4]10-09 Recursos Humanos'!C261+'[4]10-10 Proveeduria'!C261+'[4]10-11 Contab.-Facturación'!C261+'[4]10-12 Presupuesto'!C261+'[4]10-13 Informática'!C261+'[4]10-14 Serv.Generales'!C262+'[4]10-15 Tesoreria'!C261</f>
        <v>10000000</v>
      </c>
    </row>
    <row r="256" spans="1:3" hidden="1">
      <c r="A256" s="12" t="s">
        <v>385</v>
      </c>
      <c r="B256" s="13" t="s">
        <v>386</v>
      </c>
      <c r="C256" s="11">
        <f>+'[4]10-01 Junta Dir.'!C262+'[4]10-02 Presidencia'!C262+'[4]10-03 Planificación'!C262+'[4]10-04 Gerencia'!C262+'[4]10-05 Legal'!C262+'[4]10-06 Auditoria'!C262+'[4]10-07 Junta Promotora'!C263+'[4]10-08 Dir. Ad.-Finan'!C262+'[4]10-09 Recursos Humanos'!C262+'[4]10-10 Proveeduria'!C262+'[4]10-11 Contab.-Facturación'!C262+'[4]10-12 Presupuesto'!C262+'[4]10-13 Informática'!C262+'[4]10-14 Serv.Generales'!C263+'[4]10-15 Tesoreria'!C262</f>
        <v>0</v>
      </c>
    </row>
    <row r="257" spans="1:214" hidden="1">
      <c r="A257" s="12"/>
      <c r="B257" s="13"/>
      <c r="C257" s="11"/>
    </row>
    <row r="258" spans="1:214">
      <c r="A258" s="7" t="s">
        <v>387</v>
      </c>
      <c r="B258" s="8" t="s">
        <v>388</v>
      </c>
      <c r="C258" s="9">
        <f>+SUM(C260:C261)</f>
        <v>56000000</v>
      </c>
    </row>
    <row r="259" spans="1:214" hidden="1">
      <c r="A259" s="12"/>
      <c r="B259" s="13"/>
      <c r="C259" s="11"/>
    </row>
    <row r="260" spans="1:214">
      <c r="A260" s="12" t="s">
        <v>389</v>
      </c>
      <c r="B260" s="13" t="s">
        <v>390</v>
      </c>
      <c r="C260" s="11">
        <f>+'[4]10-01 Junta Dir.'!C266+'[4]10-02 Presidencia'!C266+'[4]10-03 Planificación'!C266+'[4]10-04 Gerencia'!C266+'[4]10-05 Legal'!C266+'[4]10-06 Auditoria'!C266+'[4]10-07 Junta Promotora'!C267+'[4]10-08 Dir. Ad.-Finan'!C266+'[4]10-09 Recursos Humanos'!C266+'[4]10-10 Proveeduria'!C266+'[4]10-11 Contab.-Facturación'!C266+'[4]10-12 Presupuesto'!C266+'[4]10-13 Informática'!C266+'[4]10-14 Serv.Generales'!C267+'[4]10-15 Tesoreria'!C266</f>
        <v>56000000</v>
      </c>
    </row>
    <row r="261" spans="1:214" hidden="1">
      <c r="A261" s="12" t="s">
        <v>391</v>
      </c>
      <c r="B261" s="13" t="s">
        <v>392</v>
      </c>
      <c r="C261" s="11">
        <f>+'[4]10-01 Junta Dir.'!C267+'[4]10-02 Presidencia'!C267+'[4]10-03 Planificación'!C267+'[4]10-04 Gerencia'!C267+'[4]10-05 Legal'!C267+'[4]10-06 Auditoria'!C267+'[4]10-07 Junta Promotora'!C268+'[4]10-08 Dir. Ad.-Finan'!C267+'[4]10-09 Recursos Humanos'!C267+'[4]10-10 Proveeduria'!C267+'[4]10-11 Contab.-Facturación'!C267+'[4]10-12 Presupuesto'!C267+'[4]10-13 Informática'!C267+'[4]10-14 Serv.Generales'!C268+'[4]10-15 Tesoreria'!C267</f>
        <v>0</v>
      </c>
    </row>
    <row r="262" spans="1:214" hidden="1">
      <c r="A262" s="12"/>
      <c r="B262" s="13"/>
      <c r="C262" s="11"/>
    </row>
    <row r="263" spans="1:214">
      <c r="A263" s="7" t="s">
        <v>22</v>
      </c>
      <c r="B263" s="8" t="s">
        <v>393</v>
      </c>
      <c r="C263" s="9">
        <f>+SUM(C265:C265)</f>
        <v>4841354917.96</v>
      </c>
    </row>
    <row r="264" spans="1:214" hidden="1">
      <c r="A264" s="12"/>
      <c r="B264" s="13"/>
      <c r="C264" s="11"/>
    </row>
    <row r="265" spans="1:214">
      <c r="A265" s="7" t="s">
        <v>394</v>
      </c>
      <c r="B265" s="8" t="str">
        <f>+[4]Resumen!B264</f>
        <v>TRANSFERENCIAS CAPITAL AL SECTOR PUBLICO</v>
      </c>
      <c r="C265" s="9">
        <f>+SUM(C267:C269)</f>
        <v>4841354917.96</v>
      </c>
    </row>
    <row r="266" spans="1:214" hidden="1">
      <c r="A266" s="7"/>
      <c r="B266" s="8"/>
      <c r="C266" s="9"/>
    </row>
    <row r="267" spans="1:214" hidden="1">
      <c r="A267" s="12" t="s">
        <v>396</v>
      </c>
      <c r="B267" s="13" t="s">
        <v>397</v>
      </c>
      <c r="C267" s="11">
        <f>+'[4]10-02 Presidencia'!C273</f>
        <v>0</v>
      </c>
    </row>
    <row r="268" spans="1:214" hidden="1">
      <c r="A268" s="12"/>
      <c r="B268" s="13"/>
      <c r="C268" s="11"/>
    </row>
    <row r="269" spans="1:214">
      <c r="A269" s="69" t="s">
        <v>398</v>
      </c>
      <c r="B269" s="67" t="str">
        <f>+[4]Resumen!B268</f>
        <v>Fondos en Fideicomiso para gasto capital</v>
      </c>
      <c r="C269" s="68">
        <f>+'[4]10-01 Junta Dir.'!C273+'[4]10-02 Presidencia'!C277+'[4]10-03 Planificación'!C273+'[4]10-04 Gerencia'!C273+'[4]10-05 Legal'!C273+'[4]10-06 Auditoria'!C273+'[4]10-07 Junta Promotora'!C274+'[4]10-08 Dir. Ad.-Finan'!C273+'[4]10-09 Recursos Humanos'!C273+'[4]10-10 Proveeduria'!C273+'[4]10-11 Contab.-Facturación'!C273+'[4]10-12 Presupuesto'!C273+'[4]10-13 Informática'!C273+'[4]10-14 Serv.Generales'!C274+'[4]10-15 Tesoreria'!C273</f>
        <v>4841354917.96</v>
      </c>
      <c r="D269" s="66"/>
      <c r="E269" s="64"/>
      <c r="F269" s="65"/>
      <c r="G269" s="66"/>
      <c r="H269" s="64"/>
      <c r="I269" s="65"/>
      <c r="J269" s="66"/>
      <c r="K269" s="64"/>
      <c r="L269" s="65"/>
      <c r="M269" s="66"/>
      <c r="N269" s="64"/>
      <c r="O269" s="65"/>
      <c r="P269" s="66"/>
      <c r="Q269" s="64"/>
      <c r="R269" s="65"/>
      <c r="S269" s="66"/>
      <c r="T269" s="64"/>
      <c r="U269" s="65"/>
      <c r="V269" s="66"/>
      <c r="W269" s="64"/>
      <c r="X269" s="65"/>
      <c r="Y269" s="66"/>
      <c r="Z269" s="64"/>
      <c r="AA269" s="65"/>
      <c r="AB269" s="66"/>
      <c r="AC269" s="64"/>
      <c r="AD269" s="65"/>
      <c r="AE269" s="66"/>
      <c r="AF269" s="64"/>
      <c r="AG269" s="65"/>
      <c r="AH269" s="66"/>
      <c r="AI269" s="64"/>
      <c r="AJ269" s="65"/>
      <c r="AK269" s="66"/>
      <c r="AL269" s="64"/>
      <c r="AM269" s="65"/>
      <c r="AN269" s="66"/>
      <c r="AO269" s="64"/>
      <c r="AP269" s="65"/>
      <c r="AQ269" s="66"/>
      <c r="AR269" s="64"/>
      <c r="AS269" s="65"/>
      <c r="AT269" s="66"/>
      <c r="AU269" s="64"/>
      <c r="AV269" s="65"/>
      <c r="AW269" s="66"/>
      <c r="AX269" s="64"/>
      <c r="AY269" s="65"/>
      <c r="AZ269" s="66"/>
      <c r="BA269" s="64"/>
      <c r="BB269" s="65"/>
      <c r="BC269" s="66"/>
      <c r="BD269" s="64"/>
      <c r="BE269" s="65"/>
      <c r="BF269" s="66"/>
      <c r="BG269" s="64"/>
      <c r="BH269" s="65"/>
      <c r="BI269" s="66"/>
      <c r="BJ269" s="64"/>
      <c r="BK269" s="65"/>
      <c r="BL269" s="66"/>
      <c r="BM269" s="64"/>
      <c r="BN269" s="65"/>
      <c r="BO269" s="66"/>
      <c r="BP269" s="64"/>
      <c r="BQ269" s="65"/>
      <c r="BR269" s="66"/>
      <c r="BS269" s="64"/>
      <c r="BT269" s="65"/>
      <c r="BU269" s="66"/>
      <c r="BV269" s="64"/>
      <c r="BW269" s="65"/>
      <c r="BX269" s="66"/>
      <c r="BY269" s="64"/>
      <c r="BZ269" s="65"/>
      <c r="CA269" s="66"/>
      <c r="CB269" s="64"/>
      <c r="CC269" s="65"/>
      <c r="CD269" s="66"/>
      <c r="CE269" s="64"/>
      <c r="CF269" s="65"/>
      <c r="CG269" s="66"/>
      <c r="CH269" s="64"/>
      <c r="CI269" s="65"/>
      <c r="CJ269" s="66"/>
      <c r="CK269" s="64"/>
      <c r="CL269" s="65"/>
      <c r="CM269" s="66"/>
      <c r="CN269" s="64"/>
      <c r="CO269" s="65"/>
      <c r="CP269" s="66"/>
      <c r="CQ269" s="64"/>
      <c r="CR269" s="65"/>
      <c r="CS269" s="66"/>
      <c r="CT269" s="64"/>
      <c r="CU269" s="65"/>
      <c r="CV269" s="66"/>
      <c r="CW269" s="64"/>
      <c r="CX269" s="65"/>
      <c r="CY269" s="66"/>
      <c r="CZ269" s="64"/>
      <c r="DA269" s="65"/>
      <c r="DB269" s="66"/>
      <c r="DC269" s="64"/>
      <c r="DD269" s="65"/>
      <c r="DE269" s="66"/>
      <c r="DF269" s="64"/>
      <c r="DG269" s="65"/>
      <c r="DH269" s="66"/>
      <c r="DI269" s="64"/>
      <c r="DJ269" s="65"/>
      <c r="DK269" s="66"/>
      <c r="DL269" s="64"/>
      <c r="DM269" s="65"/>
      <c r="DN269" s="66"/>
      <c r="DO269" s="64"/>
      <c r="DP269" s="65"/>
      <c r="DQ269" s="66"/>
      <c r="DR269" s="64"/>
      <c r="DS269" s="65"/>
      <c r="DT269" s="66"/>
      <c r="DU269" s="64"/>
      <c r="DV269" s="65"/>
      <c r="DW269" s="66"/>
      <c r="DX269" s="64"/>
      <c r="DY269" s="65"/>
      <c r="DZ269" s="66"/>
      <c r="EA269" s="64"/>
      <c r="EB269" s="65"/>
      <c r="EC269" s="66"/>
      <c r="ED269" s="64"/>
      <c r="EE269" s="65"/>
      <c r="EF269" s="66"/>
      <c r="EG269" s="64"/>
      <c r="EH269" s="65"/>
      <c r="EI269" s="66"/>
      <c r="EJ269" s="64"/>
      <c r="EK269" s="65"/>
      <c r="EL269" s="66"/>
      <c r="EM269" s="64"/>
      <c r="EN269" s="65"/>
      <c r="EO269" s="66"/>
      <c r="EP269" s="64"/>
      <c r="EQ269" s="65"/>
      <c r="ER269" s="66"/>
      <c r="ES269" s="64"/>
      <c r="ET269" s="65"/>
      <c r="EU269" s="66"/>
      <c r="EV269" s="64"/>
      <c r="EW269" s="65"/>
      <c r="EX269" s="66"/>
      <c r="EY269" s="64"/>
      <c r="EZ269" s="65"/>
      <c r="FA269" s="66"/>
      <c r="FB269" s="64"/>
      <c r="FC269" s="65"/>
      <c r="FD269" s="66"/>
      <c r="FE269" s="64"/>
      <c r="FF269" s="65"/>
      <c r="FG269" s="66"/>
      <c r="FH269" s="64"/>
      <c r="FI269" s="65"/>
      <c r="FJ269" s="66"/>
      <c r="FK269" s="64"/>
      <c r="FL269" s="65"/>
      <c r="FM269" s="66"/>
      <c r="FN269" s="64"/>
      <c r="FO269" s="65"/>
      <c r="FP269" s="66"/>
      <c r="FQ269" s="64"/>
      <c r="FR269" s="65"/>
      <c r="FS269" s="66"/>
      <c r="FT269" s="64"/>
      <c r="FU269" s="65"/>
      <c r="FV269" s="66"/>
      <c r="FW269" s="64"/>
      <c r="FX269" s="65"/>
      <c r="FY269" s="66"/>
      <c r="FZ269" s="64"/>
      <c r="GA269" s="65"/>
      <c r="GB269" s="66"/>
      <c r="GC269" s="64"/>
      <c r="GD269" s="65"/>
      <c r="GE269" s="66"/>
      <c r="GF269" s="64"/>
      <c r="GG269" s="65"/>
      <c r="GH269" s="66"/>
      <c r="GI269" s="64"/>
      <c r="GJ269" s="65"/>
      <c r="GK269" s="66"/>
      <c r="GL269" s="64"/>
      <c r="GM269" s="65"/>
      <c r="GN269" s="66"/>
      <c r="GO269" s="64"/>
      <c r="GP269" s="65"/>
      <c r="GQ269" s="66"/>
      <c r="GR269" s="64"/>
      <c r="GS269" s="65"/>
      <c r="GT269" s="66"/>
      <c r="GU269" s="64"/>
      <c r="GV269" s="65"/>
      <c r="GW269" s="66"/>
      <c r="GX269" s="64"/>
      <c r="GY269" s="65"/>
      <c r="GZ269" s="66"/>
      <c r="HA269" s="64"/>
      <c r="HB269" s="65"/>
      <c r="HC269" s="66"/>
      <c r="HD269" s="64"/>
      <c r="HE269" s="65"/>
      <c r="HF269" s="66"/>
    </row>
    <row r="270" spans="1:214" hidden="1">
      <c r="A270" s="12"/>
      <c r="B270" s="13"/>
      <c r="C270" s="11"/>
    </row>
    <row r="271" spans="1:214">
      <c r="A271" s="7" t="s">
        <v>24</v>
      </c>
      <c r="B271" s="8" t="s">
        <v>25</v>
      </c>
      <c r="C271" s="9">
        <f>+C273</f>
        <v>290000000</v>
      </c>
    </row>
    <row r="272" spans="1:214" hidden="1">
      <c r="A272" s="12"/>
      <c r="B272" s="13"/>
      <c r="C272" s="11"/>
    </row>
    <row r="273" spans="1:3">
      <c r="A273" s="7" t="s">
        <v>399</v>
      </c>
      <c r="B273" s="8" t="s">
        <v>400</v>
      </c>
      <c r="C273" s="9">
        <f>+SUM(C275:C276)</f>
        <v>290000000</v>
      </c>
    </row>
    <row r="274" spans="1:3" hidden="1">
      <c r="A274" s="12"/>
      <c r="B274" s="13"/>
      <c r="C274" s="11"/>
    </row>
    <row r="275" spans="1:3">
      <c r="A275" s="17" t="s">
        <v>401</v>
      </c>
      <c r="B275" s="18" t="s">
        <v>402</v>
      </c>
      <c r="C275" s="59">
        <f>+'[4]10-12 Presupuesto'!C279+'[4]10-02 Presidencia'!C279</f>
        <v>290000000</v>
      </c>
    </row>
    <row r="276" spans="1:3" ht="13.5" hidden="1" thickBot="1">
      <c r="A276" s="19" t="s">
        <v>403</v>
      </c>
      <c r="B276" s="20" t="s">
        <v>404</v>
      </c>
      <c r="C276" s="21">
        <f>+'[4]10-01 Junta Dir.'!C280+'[4]10-02 Presidencia'!C284+'[4]10-03 Planificación'!C280+'[4]10-04 Gerencia'!C280+'[4]10-05 Legal'!C280+'[4]10-06 Auditoria'!C280+'[4]10-07 Junta Promotora'!C281+'[4]10-08 Dir. Ad.-Finan'!C280+'[4]10-09 Recursos Humanos'!C280+'[4]10-10 Proveeduria'!C280+'[4]10-11 Contab.-Facturación'!C280+'[4]10-12 Presupuesto'!C280+'[4]10-13 Informática'!C280+'[4]10-14 Serv.Generales'!C281+'[4]10-15 Tesoreria'!C280</f>
        <v>0</v>
      </c>
    </row>
  </sheetData>
  <autoFilter ref="B6:C6" xr:uid="{1921FAA8-A807-4EB3-A3F8-2F2B62ADE4CE}"/>
  <mergeCells count="3">
    <mergeCell ref="A2:C2"/>
    <mergeCell ref="A3:C3"/>
    <mergeCell ref="A4:C4"/>
  </mergeCells>
  <printOptions horizontalCentered="1"/>
  <pageMargins left="0" right="0" top="0.39370078740157483" bottom="0" header="0" footer="0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73E4E-FF62-4D0F-9278-1BE9C341019E}">
  <sheetPr filterMode="1"/>
  <dimension ref="A2:C278"/>
  <sheetViews>
    <sheetView showGridLines="0" topLeftCell="A131" zoomScaleNormal="100" workbookViewId="0">
      <selection activeCell="B153" sqref="B153"/>
    </sheetView>
  </sheetViews>
  <sheetFormatPr defaultColWidth="11.42578125" defaultRowHeight="12.75"/>
  <cols>
    <col min="1" max="1" width="9.42578125" style="1" customWidth="1"/>
    <col min="2" max="2" width="55.42578125" style="1" customWidth="1"/>
    <col min="3" max="3" width="19.28515625" style="1" customWidth="1"/>
    <col min="4" max="234" width="11.42578125" style="1"/>
    <col min="235" max="235" width="9.42578125" style="1" customWidth="1"/>
    <col min="236" max="236" width="55.42578125" style="1" customWidth="1"/>
    <col min="237" max="241" width="19.28515625" style="1" customWidth="1"/>
    <col min="242" max="242" width="22.28515625" style="1" customWidth="1"/>
    <col min="243" max="490" width="11.42578125" style="1"/>
    <col min="491" max="491" width="9.42578125" style="1" customWidth="1"/>
    <col min="492" max="492" width="55.42578125" style="1" customWidth="1"/>
    <col min="493" max="497" width="19.28515625" style="1" customWidth="1"/>
    <col min="498" max="498" width="22.28515625" style="1" customWidth="1"/>
    <col min="499" max="746" width="11.42578125" style="1"/>
    <col min="747" max="747" width="9.42578125" style="1" customWidth="1"/>
    <col min="748" max="748" width="55.42578125" style="1" customWidth="1"/>
    <col min="749" max="753" width="19.28515625" style="1" customWidth="1"/>
    <col min="754" max="754" width="22.28515625" style="1" customWidth="1"/>
    <col min="755" max="1002" width="11.42578125" style="1"/>
    <col min="1003" max="1003" width="9.42578125" style="1" customWidth="1"/>
    <col min="1004" max="1004" width="55.42578125" style="1" customWidth="1"/>
    <col min="1005" max="1009" width="19.28515625" style="1" customWidth="1"/>
    <col min="1010" max="1010" width="22.28515625" style="1" customWidth="1"/>
    <col min="1011" max="1258" width="11.42578125" style="1"/>
    <col min="1259" max="1259" width="9.42578125" style="1" customWidth="1"/>
    <col min="1260" max="1260" width="55.42578125" style="1" customWidth="1"/>
    <col min="1261" max="1265" width="19.28515625" style="1" customWidth="1"/>
    <col min="1266" max="1266" width="22.28515625" style="1" customWidth="1"/>
    <col min="1267" max="1514" width="11.42578125" style="1"/>
    <col min="1515" max="1515" width="9.42578125" style="1" customWidth="1"/>
    <col min="1516" max="1516" width="55.42578125" style="1" customWidth="1"/>
    <col min="1517" max="1521" width="19.28515625" style="1" customWidth="1"/>
    <col min="1522" max="1522" width="22.28515625" style="1" customWidth="1"/>
    <col min="1523" max="1770" width="11.42578125" style="1"/>
    <col min="1771" max="1771" width="9.42578125" style="1" customWidth="1"/>
    <col min="1772" max="1772" width="55.42578125" style="1" customWidth="1"/>
    <col min="1773" max="1777" width="19.28515625" style="1" customWidth="1"/>
    <col min="1778" max="1778" width="22.28515625" style="1" customWidth="1"/>
    <col min="1779" max="2026" width="11.42578125" style="1"/>
    <col min="2027" max="2027" width="9.42578125" style="1" customWidth="1"/>
    <col min="2028" max="2028" width="55.42578125" style="1" customWidth="1"/>
    <col min="2029" max="2033" width="19.28515625" style="1" customWidth="1"/>
    <col min="2034" max="2034" width="22.28515625" style="1" customWidth="1"/>
    <col min="2035" max="2282" width="11.42578125" style="1"/>
    <col min="2283" max="2283" width="9.42578125" style="1" customWidth="1"/>
    <col min="2284" max="2284" width="55.42578125" style="1" customWidth="1"/>
    <col min="2285" max="2289" width="19.28515625" style="1" customWidth="1"/>
    <col min="2290" max="2290" width="22.28515625" style="1" customWidth="1"/>
    <col min="2291" max="2538" width="11.42578125" style="1"/>
    <col min="2539" max="2539" width="9.42578125" style="1" customWidth="1"/>
    <col min="2540" max="2540" width="55.42578125" style="1" customWidth="1"/>
    <col min="2541" max="2545" width="19.28515625" style="1" customWidth="1"/>
    <col min="2546" max="2546" width="22.28515625" style="1" customWidth="1"/>
    <col min="2547" max="2794" width="11.42578125" style="1"/>
    <col min="2795" max="2795" width="9.42578125" style="1" customWidth="1"/>
    <col min="2796" max="2796" width="55.42578125" style="1" customWidth="1"/>
    <col min="2797" max="2801" width="19.28515625" style="1" customWidth="1"/>
    <col min="2802" max="2802" width="22.28515625" style="1" customWidth="1"/>
    <col min="2803" max="3050" width="11.42578125" style="1"/>
    <col min="3051" max="3051" width="9.42578125" style="1" customWidth="1"/>
    <col min="3052" max="3052" width="55.42578125" style="1" customWidth="1"/>
    <col min="3053" max="3057" width="19.28515625" style="1" customWidth="1"/>
    <col min="3058" max="3058" width="22.28515625" style="1" customWidth="1"/>
    <col min="3059" max="3306" width="11.42578125" style="1"/>
    <col min="3307" max="3307" width="9.42578125" style="1" customWidth="1"/>
    <col min="3308" max="3308" width="55.42578125" style="1" customWidth="1"/>
    <col min="3309" max="3313" width="19.28515625" style="1" customWidth="1"/>
    <col min="3314" max="3314" width="22.28515625" style="1" customWidth="1"/>
    <col min="3315" max="3562" width="11.42578125" style="1"/>
    <col min="3563" max="3563" width="9.42578125" style="1" customWidth="1"/>
    <col min="3564" max="3564" width="55.42578125" style="1" customWidth="1"/>
    <col min="3565" max="3569" width="19.28515625" style="1" customWidth="1"/>
    <col min="3570" max="3570" width="22.28515625" style="1" customWidth="1"/>
    <col min="3571" max="3818" width="11.42578125" style="1"/>
    <col min="3819" max="3819" width="9.42578125" style="1" customWidth="1"/>
    <col min="3820" max="3820" width="55.42578125" style="1" customWidth="1"/>
    <col min="3821" max="3825" width="19.28515625" style="1" customWidth="1"/>
    <col min="3826" max="3826" width="22.28515625" style="1" customWidth="1"/>
    <col min="3827" max="4074" width="11.42578125" style="1"/>
    <col min="4075" max="4075" width="9.42578125" style="1" customWidth="1"/>
    <col min="4076" max="4076" width="55.42578125" style="1" customWidth="1"/>
    <col min="4077" max="4081" width="19.28515625" style="1" customWidth="1"/>
    <col min="4082" max="4082" width="22.28515625" style="1" customWidth="1"/>
    <col min="4083" max="4330" width="11.42578125" style="1"/>
    <col min="4331" max="4331" width="9.42578125" style="1" customWidth="1"/>
    <col min="4332" max="4332" width="55.42578125" style="1" customWidth="1"/>
    <col min="4333" max="4337" width="19.28515625" style="1" customWidth="1"/>
    <col min="4338" max="4338" width="22.28515625" style="1" customWidth="1"/>
    <col min="4339" max="4586" width="11.42578125" style="1"/>
    <col min="4587" max="4587" width="9.42578125" style="1" customWidth="1"/>
    <col min="4588" max="4588" width="55.42578125" style="1" customWidth="1"/>
    <col min="4589" max="4593" width="19.28515625" style="1" customWidth="1"/>
    <col min="4594" max="4594" width="22.28515625" style="1" customWidth="1"/>
    <col min="4595" max="4842" width="11.42578125" style="1"/>
    <col min="4843" max="4843" width="9.42578125" style="1" customWidth="1"/>
    <col min="4844" max="4844" width="55.42578125" style="1" customWidth="1"/>
    <col min="4845" max="4849" width="19.28515625" style="1" customWidth="1"/>
    <col min="4850" max="4850" width="22.28515625" style="1" customWidth="1"/>
    <col min="4851" max="5098" width="11.42578125" style="1"/>
    <col min="5099" max="5099" width="9.42578125" style="1" customWidth="1"/>
    <col min="5100" max="5100" width="55.42578125" style="1" customWidth="1"/>
    <col min="5101" max="5105" width="19.28515625" style="1" customWidth="1"/>
    <col min="5106" max="5106" width="22.28515625" style="1" customWidth="1"/>
    <col min="5107" max="5354" width="11.42578125" style="1"/>
    <col min="5355" max="5355" width="9.42578125" style="1" customWidth="1"/>
    <col min="5356" max="5356" width="55.42578125" style="1" customWidth="1"/>
    <col min="5357" max="5361" width="19.28515625" style="1" customWidth="1"/>
    <col min="5362" max="5362" width="22.28515625" style="1" customWidth="1"/>
    <col min="5363" max="5610" width="11.42578125" style="1"/>
    <col min="5611" max="5611" width="9.42578125" style="1" customWidth="1"/>
    <col min="5612" max="5612" width="55.42578125" style="1" customWidth="1"/>
    <col min="5613" max="5617" width="19.28515625" style="1" customWidth="1"/>
    <col min="5618" max="5618" width="22.28515625" style="1" customWidth="1"/>
    <col min="5619" max="5866" width="11.42578125" style="1"/>
    <col min="5867" max="5867" width="9.42578125" style="1" customWidth="1"/>
    <col min="5868" max="5868" width="55.42578125" style="1" customWidth="1"/>
    <col min="5869" max="5873" width="19.28515625" style="1" customWidth="1"/>
    <col min="5874" max="5874" width="22.28515625" style="1" customWidth="1"/>
    <col min="5875" max="6122" width="11.42578125" style="1"/>
    <col min="6123" max="6123" width="9.42578125" style="1" customWidth="1"/>
    <col min="6124" max="6124" width="55.42578125" style="1" customWidth="1"/>
    <col min="6125" max="6129" width="19.28515625" style="1" customWidth="1"/>
    <col min="6130" max="6130" width="22.28515625" style="1" customWidth="1"/>
    <col min="6131" max="6378" width="11.42578125" style="1"/>
    <col min="6379" max="6379" width="9.42578125" style="1" customWidth="1"/>
    <col min="6380" max="6380" width="55.42578125" style="1" customWidth="1"/>
    <col min="6381" max="6385" width="19.28515625" style="1" customWidth="1"/>
    <col min="6386" max="6386" width="22.28515625" style="1" customWidth="1"/>
    <col min="6387" max="6634" width="11.42578125" style="1"/>
    <col min="6635" max="6635" width="9.42578125" style="1" customWidth="1"/>
    <col min="6636" max="6636" width="55.42578125" style="1" customWidth="1"/>
    <col min="6637" max="6641" width="19.28515625" style="1" customWidth="1"/>
    <col min="6642" max="6642" width="22.28515625" style="1" customWidth="1"/>
    <col min="6643" max="6890" width="11.42578125" style="1"/>
    <col min="6891" max="6891" width="9.42578125" style="1" customWidth="1"/>
    <col min="6892" max="6892" width="55.42578125" style="1" customWidth="1"/>
    <col min="6893" max="6897" width="19.28515625" style="1" customWidth="1"/>
    <col min="6898" max="6898" width="22.28515625" style="1" customWidth="1"/>
    <col min="6899" max="7146" width="11.42578125" style="1"/>
    <col min="7147" max="7147" width="9.42578125" style="1" customWidth="1"/>
    <col min="7148" max="7148" width="55.42578125" style="1" customWidth="1"/>
    <col min="7149" max="7153" width="19.28515625" style="1" customWidth="1"/>
    <col min="7154" max="7154" width="22.28515625" style="1" customWidth="1"/>
    <col min="7155" max="7402" width="11.42578125" style="1"/>
    <col min="7403" max="7403" width="9.42578125" style="1" customWidth="1"/>
    <col min="7404" max="7404" width="55.42578125" style="1" customWidth="1"/>
    <col min="7405" max="7409" width="19.28515625" style="1" customWidth="1"/>
    <col min="7410" max="7410" width="22.28515625" style="1" customWidth="1"/>
    <col min="7411" max="7658" width="11.42578125" style="1"/>
    <col min="7659" max="7659" width="9.42578125" style="1" customWidth="1"/>
    <col min="7660" max="7660" width="55.42578125" style="1" customWidth="1"/>
    <col min="7661" max="7665" width="19.28515625" style="1" customWidth="1"/>
    <col min="7666" max="7666" width="22.28515625" style="1" customWidth="1"/>
    <col min="7667" max="7914" width="11.42578125" style="1"/>
    <col min="7915" max="7915" width="9.42578125" style="1" customWidth="1"/>
    <col min="7916" max="7916" width="55.42578125" style="1" customWidth="1"/>
    <col min="7917" max="7921" width="19.28515625" style="1" customWidth="1"/>
    <col min="7922" max="7922" width="22.28515625" style="1" customWidth="1"/>
    <col min="7923" max="8170" width="11.42578125" style="1"/>
    <col min="8171" max="8171" width="9.42578125" style="1" customWidth="1"/>
    <col min="8172" max="8172" width="55.42578125" style="1" customWidth="1"/>
    <col min="8173" max="8177" width="19.28515625" style="1" customWidth="1"/>
    <col min="8178" max="8178" width="22.28515625" style="1" customWidth="1"/>
    <col min="8179" max="8426" width="11.42578125" style="1"/>
    <col min="8427" max="8427" width="9.42578125" style="1" customWidth="1"/>
    <col min="8428" max="8428" width="55.42578125" style="1" customWidth="1"/>
    <col min="8429" max="8433" width="19.28515625" style="1" customWidth="1"/>
    <col min="8434" max="8434" width="22.28515625" style="1" customWidth="1"/>
    <col min="8435" max="8682" width="11.42578125" style="1"/>
    <col min="8683" max="8683" width="9.42578125" style="1" customWidth="1"/>
    <col min="8684" max="8684" width="55.42578125" style="1" customWidth="1"/>
    <col min="8685" max="8689" width="19.28515625" style="1" customWidth="1"/>
    <col min="8690" max="8690" width="22.28515625" style="1" customWidth="1"/>
    <col min="8691" max="8938" width="11.42578125" style="1"/>
    <col min="8939" max="8939" width="9.42578125" style="1" customWidth="1"/>
    <col min="8940" max="8940" width="55.42578125" style="1" customWidth="1"/>
    <col min="8941" max="8945" width="19.28515625" style="1" customWidth="1"/>
    <col min="8946" max="8946" width="22.28515625" style="1" customWidth="1"/>
    <col min="8947" max="9194" width="11.42578125" style="1"/>
    <col min="9195" max="9195" width="9.42578125" style="1" customWidth="1"/>
    <col min="9196" max="9196" width="55.42578125" style="1" customWidth="1"/>
    <col min="9197" max="9201" width="19.28515625" style="1" customWidth="1"/>
    <col min="9202" max="9202" width="22.28515625" style="1" customWidth="1"/>
    <col min="9203" max="9450" width="11.42578125" style="1"/>
    <col min="9451" max="9451" width="9.42578125" style="1" customWidth="1"/>
    <col min="9452" max="9452" width="55.42578125" style="1" customWidth="1"/>
    <col min="9453" max="9457" width="19.28515625" style="1" customWidth="1"/>
    <col min="9458" max="9458" width="22.28515625" style="1" customWidth="1"/>
    <col min="9459" max="9706" width="11.42578125" style="1"/>
    <col min="9707" max="9707" width="9.42578125" style="1" customWidth="1"/>
    <col min="9708" max="9708" width="55.42578125" style="1" customWidth="1"/>
    <col min="9709" max="9713" width="19.28515625" style="1" customWidth="1"/>
    <col min="9714" max="9714" width="22.28515625" style="1" customWidth="1"/>
    <col min="9715" max="9962" width="11.42578125" style="1"/>
    <col min="9963" max="9963" width="9.42578125" style="1" customWidth="1"/>
    <col min="9964" max="9964" width="55.42578125" style="1" customWidth="1"/>
    <col min="9965" max="9969" width="19.28515625" style="1" customWidth="1"/>
    <col min="9970" max="9970" width="22.28515625" style="1" customWidth="1"/>
    <col min="9971" max="10218" width="11.42578125" style="1"/>
    <col min="10219" max="10219" width="9.42578125" style="1" customWidth="1"/>
    <col min="10220" max="10220" width="55.42578125" style="1" customWidth="1"/>
    <col min="10221" max="10225" width="19.28515625" style="1" customWidth="1"/>
    <col min="10226" max="10226" width="22.28515625" style="1" customWidth="1"/>
    <col min="10227" max="10474" width="11.42578125" style="1"/>
    <col min="10475" max="10475" width="9.42578125" style="1" customWidth="1"/>
    <col min="10476" max="10476" width="55.42578125" style="1" customWidth="1"/>
    <col min="10477" max="10481" width="19.28515625" style="1" customWidth="1"/>
    <col min="10482" max="10482" width="22.28515625" style="1" customWidth="1"/>
    <col min="10483" max="10730" width="11.42578125" style="1"/>
    <col min="10731" max="10731" width="9.42578125" style="1" customWidth="1"/>
    <col min="10732" max="10732" width="55.42578125" style="1" customWidth="1"/>
    <col min="10733" max="10737" width="19.28515625" style="1" customWidth="1"/>
    <col min="10738" max="10738" width="22.28515625" style="1" customWidth="1"/>
    <col min="10739" max="10986" width="11.42578125" style="1"/>
    <col min="10987" max="10987" width="9.42578125" style="1" customWidth="1"/>
    <col min="10988" max="10988" width="55.42578125" style="1" customWidth="1"/>
    <col min="10989" max="10993" width="19.28515625" style="1" customWidth="1"/>
    <col min="10994" max="10994" width="22.28515625" style="1" customWidth="1"/>
    <col min="10995" max="11242" width="11.42578125" style="1"/>
    <col min="11243" max="11243" width="9.42578125" style="1" customWidth="1"/>
    <col min="11244" max="11244" width="55.42578125" style="1" customWidth="1"/>
    <col min="11245" max="11249" width="19.28515625" style="1" customWidth="1"/>
    <col min="11250" max="11250" width="22.28515625" style="1" customWidth="1"/>
    <col min="11251" max="11498" width="11.42578125" style="1"/>
    <col min="11499" max="11499" width="9.42578125" style="1" customWidth="1"/>
    <col min="11500" max="11500" width="55.42578125" style="1" customWidth="1"/>
    <col min="11501" max="11505" width="19.28515625" style="1" customWidth="1"/>
    <col min="11506" max="11506" width="22.28515625" style="1" customWidth="1"/>
    <col min="11507" max="11754" width="11.42578125" style="1"/>
    <col min="11755" max="11755" width="9.42578125" style="1" customWidth="1"/>
    <col min="11756" max="11756" width="55.42578125" style="1" customWidth="1"/>
    <col min="11757" max="11761" width="19.28515625" style="1" customWidth="1"/>
    <col min="11762" max="11762" width="22.28515625" style="1" customWidth="1"/>
    <col min="11763" max="12010" width="11.42578125" style="1"/>
    <col min="12011" max="12011" width="9.42578125" style="1" customWidth="1"/>
    <col min="12012" max="12012" width="55.42578125" style="1" customWidth="1"/>
    <col min="12013" max="12017" width="19.28515625" style="1" customWidth="1"/>
    <col min="12018" max="12018" width="22.28515625" style="1" customWidth="1"/>
    <col min="12019" max="12266" width="11.42578125" style="1"/>
    <col min="12267" max="12267" width="9.42578125" style="1" customWidth="1"/>
    <col min="12268" max="12268" width="55.42578125" style="1" customWidth="1"/>
    <col min="12269" max="12273" width="19.28515625" style="1" customWidth="1"/>
    <col min="12274" max="12274" width="22.28515625" style="1" customWidth="1"/>
    <col min="12275" max="12522" width="11.42578125" style="1"/>
    <col min="12523" max="12523" width="9.42578125" style="1" customWidth="1"/>
    <col min="12524" max="12524" width="55.42578125" style="1" customWidth="1"/>
    <col min="12525" max="12529" width="19.28515625" style="1" customWidth="1"/>
    <col min="12530" max="12530" width="22.28515625" style="1" customWidth="1"/>
    <col min="12531" max="12778" width="11.42578125" style="1"/>
    <col min="12779" max="12779" width="9.42578125" style="1" customWidth="1"/>
    <col min="12780" max="12780" width="55.42578125" style="1" customWidth="1"/>
    <col min="12781" max="12785" width="19.28515625" style="1" customWidth="1"/>
    <col min="12786" max="12786" width="22.28515625" style="1" customWidth="1"/>
    <col min="12787" max="13034" width="11.42578125" style="1"/>
    <col min="13035" max="13035" width="9.42578125" style="1" customWidth="1"/>
    <col min="13036" max="13036" width="55.42578125" style="1" customWidth="1"/>
    <col min="13037" max="13041" width="19.28515625" style="1" customWidth="1"/>
    <col min="13042" max="13042" width="22.28515625" style="1" customWidth="1"/>
    <col min="13043" max="13290" width="11.42578125" style="1"/>
    <col min="13291" max="13291" width="9.42578125" style="1" customWidth="1"/>
    <col min="13292" max="13292" width="55.42578125" style="1" customWidth="1"/>
    <col min="13293" max="13297" width="19.28515625" style="1" customWidth="1"/>
    <col min="13298" max="13298" width="22.28515625" style="1" customWidth="1"/>
    <col min="13299" max="13546" width="11.42578125" style="1"/>
    <col min="13547" max="13547" width="9.42578125" style="1" customWidth="1"/>
    <col min="13548" max="13548" width="55.42578125" style="1" customWidth="1"/>
    <col min="13549" max="13553" width="19.28515625" style="1" customWidth="1"/>
    <col min="13554" max="13554" width="22.28515625" style="1" customWidth="1"/>
    <col min="13555" max="13802" width="11.42578125" style="1"/>
    <col min="13803" max="13803" width="9.42578125" style="1" customWidth="1"/>
    <col min="13804" max="13804" width="55.42578125" style="1" customWidth="1"/>
    <col min="13805" max="13809" width="19.28515625" style="1" customWidth="1"/>
    <col min="13810" max="13810" width="22.28515625" style="1" customWidth="1"/>
    <col min="13811" max="14058" width="11.42578125" style="1"/>
    <col min="14059" max="14059" width="9.42578125" style="1" customWidth="1"/>
    <col min="14060" max="14060" width="55.42578125" style="1" customWidth="1"/>
    <col min="14061" max="14065" width="19.28515625" style="1" customWidth="1"/>
    <col min="14066" max="14066" width="22.28515625" style="1" customWidth="1"/>
    <col min="14067" max="14314" width="11.42578125" style="1"/>
    <col min="14315" max="14315" width="9.42578125" style="1" customWidth="1"/>
    <col min="14316" max="14316" width="55.42578125" style="1" customWidth="1"/>
    <col min="14317" max="14321" width="19.28515625" style="1" customWidth="1"/>
    <col min="14322" max="14322" width="22.28515625" style="1" customWidth="1"/>
    <col min="14323" max="14570" width="11.42578125" style="1"/>
    <col min="14571" max="14571" width="9.42578125" style="1" customWidth="1"/>
    <col min="14572" max="14572" width="55.42578125" style="1" customWidth="1"/>
    <col min="14573" max="14577" width="19.28515625" style="1" customWidth="1"/>
    <col min="14578" max="14578" width="22.28515625" style="1" customWidth="1"/>
    <col min="14579" max="14826" width="11.42578125" style="1"/>
    <col min="14827" max="14827" width="9.42578125" style="1" customWidth="1"/>
    <col min="14828" max="14828" width="55.42578125" style="1" customWidth="1"/>
    <col min="14829" max="14833" width="19.28515625" style="1" customWidth="1"/>
    <col min="14834" max="14834" width="22.28515625" style="1" customWidth="1"/>
    <col min="14835" max="15082" width="11.42578125" style="1"/>
    <col min="15083" max="15083" width="9.42578125" style="1" customWidth="1"/>
    <col min="15084" max="15084" width="55.42578125" style="1" customWidth="1"/>
    <col min="15085" max="15089" width="19.28515625" style="1" customWidth="1"/>
    <col min="15090" max="15090" width="22.28515625" style="1" customWidth="1"/>
    <col min="15091" max="15338" width="11.42578125" style="1"/>
    <col min="15339" max="15339" width="9.42578125" style="1" customWidth="1"/>
    <col min="15340" max="15340" width="55.42578125" style="1" customWidth="1"/>
    <col min="15341" max="15345" width="19.28515625" style="1" customWidth="1"/>
    <col min="15346" max="15346" width="22.28515625" style="1" customWidth="1"/>
    <col min="15347" max="15594" width="11.42578125" style="1"/>
    <col min="15595" max="15595" width="9.42578125" style="1" customWidth="1"/>
    <col min="15596" max="15596" width="55.42578125" style="1" customWidth="1"/>
    <col min="15597" max="15601" width="19.28515625" style="1" customWidth="1"/>
    <col min="15602" max="15602" width="22.28515625" style="1" customWidth="1"/>
    <col min="15603" max="15850" width="11.42578125" style="1"/>
    <col min="15851" max="15851" width="9.42578125" style="1" customWidth="1"/>
    <col min="15852" max="15852" width="55.42578125" style="1" customWidth="1"/>
    <col min="15853" max="15857" width="19.28515625" style="1" customWidth="1"/>
    <col min="15858" max="15858" width="22.28515625" style="1" customWidth="1"/>
    <col min="15859" max="16106" width="11.42578125" style="1"/>
    <col min="16107" max="16107" width="9.42578125" style="1" customWidth="1"/>
    <col min="16108" max="16108" width="55.42578125" style="1" customWidth="1"/>
    <col min="16109" max="16113" width="19.28515625" style="1" customWidth="1"/>
    <col min="16114" max="16114" width="22.28515625" style="1" customWidth="1"/>
    <col min="16115" max="16384" width="11.42578125" style="1"/>
  </cols>
  <sheetData>
    <row r="2" spans="1:3" ht="15.75">
      <c r="A2" s="72" t="s">
        <v>405</v>
      </c>
      <c r="B2" s="72"/>
      <c r="C2" s="72"/>
    </row>
    <row r="3" spans="1:3" ht="15.75">
      <c r="A3" s="72" t="s">
        <v>411</v>
      </c>
      <c r="B3" s="72"/>
      <c r="C3" s="72"/>
    </row>
    <row r="4" spans="1:3" ht="15.75">
      <c r="A4" s="72" t="s">
        <v>412</v>
      </c>
      <c r="B4" s="72"/>
      <c r="C4" s="72"/>
    </row>
    <row r="5" spans="1:3" ht="13.5" thickBot="1">
      <c r="C5" s="22"/>
    </row>
    <row r="6" spans="1:3" ht="13.5" thickBot="1">
      <c r="A6" s="23" t="s">
        <v>5</v>
      </c>
      <c r="B6" s="23" t="s">
        <v>6</v>
      </c>
      <c r="C6" s="3" t="s">
        <v>407</v>
      </c>
    </row>
    <row r="7" spans="1:3" hidden="1">
      <c r="A7" s="4"/>
      <c r="B7" s="5"/>
      <c r="C7" s="6"/>
    </row>
    <row r="8" spans="1:3">
      <c r="A8" s="12" t="s">
        <v>10</v>
      </c>
      <c r="B8" s="8" t="s">
        <v>11</v>
      </c>
      <c r="C8" s="9">
        <f>+C10+C48+C131+C181+C215+C266+C273</f>
        <v>7229721424.3099995</v>
      </c>
    </row>
    <row r="9" spans="1:3" hidden="1">
      <c r="A9" s="10"/>
      <c r="B9" s="11"/>
      <c r="C9" s="11" t="s">
        <v>408</v>
      </c>
    </row>
    <row r="10" spans="1:3">
      <c r="A10" s="7" t="s">
        <v>12</v>
      </c>
      <c r="B10" s="8" t="s">
        <v>13</v>
      </c>
      <c r="C10" s="9">
        <f>+C12+C19+C27+C35+C43</f>
        <v>652619611.38</v>
      </c>
    </row>
    <row r="11" spans="1:3" hidden="1">
      <c r="A11" s="7"/>
      <c r="B11" s="8"/>
      <c r="C11" s="9"/>
    </row>
    <row r="12" spans="1:3">
      <c r="A12" s="7" t="s">
        <v>29</v>
      </c>
      <c r="B12" s="8" t="s">
        <v>30</v>
      </c>
      <c r="C12" s="9">
        <f>+SUM(C14:C17)</f>
        <v>337109016</v>
      </c>
    </row>
    <row r="13" spans="1:3" hidden="1">
      <c r="A13" s="7"/>
      <c r="B13" s="8"/>
      <c r="C13" s="11"/>
    </row>
    <row r="14" spans="1:3">
      <c r="A14" s="12" t="s">
        <v>31</v>
      </c>
      <c r="B14" s="13" t="s">
        <v>32</v>
      </c>
      <c r="C14" s="11">
        <v>337109016</v>
      </c>
    </row>
    <row r="15" spans="1:3" hidden="1">
      <c r="A15" s="12" t="s">
        <v>33</v>
      </c>
      <c r="B15" s="13" t="s">
        <v>34</v>
      </c>
      <c r="C15" s="11">
        <f>+'[4]20-01 Fiscaliz.'!C18+'[4]20-02 Unidad Técnica'!C18+'[4]20-03 Dir. Portuaria'!C18+'[4]20-04 Muelle Punt.'!C18+'[4]20-05 Muelle Quepos'!C18+'[4]20-06 Muelle Golfito'!C18</f>
        <v>0</v>
      </c>
    </row>
    <row r="16" spans="1:3" hidden="1">
      <c r="A16" s="12" t="s">
        <v>35</v>
      </c>
      <c r="B16" s="13" t="s">
        <v>36</v>
      </c>
      <c r="C16" s="11">
        <f>+'[4]20-01 Fiscaliz.'!C19+'[4]20-02 Unidad Técnica'!C19+'[4]20-03 Dir. Portuaria'!C19+'[4]20-04 Muelle Punt.'!C19+'[4]20-05 Muelle Quepos'!C19+'[4]20-06 Muelle Golfito'!C19</f>
        <v>0</v>
      </c>
    </row>
    <row r="17" spans="1:3" hidden="1">
      <c r="A17" s="12" t="s">
        <v>37</v>
      </c>
      <c r="B17" s="13" t="s">
        <v>38</v>
      </c>
      <c r="C17" s="11">
        <f>+'[4]20-01 Fiscaliz.'!C20+'[4]20-02 Unidad Técnica'!C20+'[4]20-03 Dir. Portuaria'!C20+'[4]20-04 Muelle Punt.'!C20+'[4]20-05 Muelle Quepos'!C20+'[4]20-06 Muelle Golfito'!C20</f>
        <v>0</v>
      </c>
    </row>
    <row r="18" spans="1:3" s="15" customFormat="1" hidden="1">
      <c r="A18" s="14"/>
      <c r="B18" s="8"/>
      <c r="C18" s="11"/>
    </row>
    <row r="19" spans="1:3" s="15" customFormat="1">
      <c r="A19" s="7" t="s">
        <v>39</v>
      </c>
      <c r="B19" s="8" t="s">
        <v>40</v>
      </c>
      <c r="C19" s="9">
        <f>SUM(C21:C25)</f>
        <v>18387393.800000001</v>
      </c>
    </row>
    <row r="20" spans="1:3" hidden="1">
      <c r="A20" s="12" t="s">
        <v>10</v>
      </c>
      <c r="B20" s="13" t="s">
        <v>409</v>
      </c>
      <c r="C20" s="11"/>
    </row>
    <row r="21" spans="1:3">
      <c r="A21" s="12" t="s">
        <v>41</v>
      </c>
      <c r="B21" s="13" t="s">
        <v>42</v>
      </c>
      <c r="C21" s="11">
        <v>17953393.800000001</v>
      </c>
    </row>
    <row r="22" spans="1:3">
      <c r="A22" s="12" t="s">
        <v>43</v>
      </c>
      <c r="B22" s="13" t="s">
        <v>44</v>
      </c>
      <c r="C22" s="11">
        <v>434000</v>
      </c>
    </row>
    <row r="23" spans="1:3" hidden="1">
      <c r="A23" s="12" t="s">
        <v>45</v>
      </c>
      <c r="B23" s="13" t="s">
        <v>46</v>
      </c>
      <c r="C23" s="11">
        <f>+'[4]20-01 Fiscaliz.'!C26+'[4]20-02 Unidad Técnica'!C26+'[4]20-03 Dir. Portuaria'!C26+'[4]20-04 Muelle Punt.'!C26+'[4]20-05 Muelle Quepos'!C26+'[4]20-06 Muelle Golfito'!C26</f>
        <v>0</v>
      </c>
    </row>
    <row r="24" spans="1:3" hidden="1">
      <c r="A24" s="12" t="s">
        <v>47</v>
      </c>
      <c r="B24" s="13" t="s">
        <v>48</v>
      </c>
      <c r="C24" s="11">
        <f>+'[4]20-01 Fiscaliz.'!C27+'[4]20-02 Unidad Técnica'!C27+'[4]20-03 Dir. Portuaria'!C27+'[4]20-04 Muelle Punt.'!C27+'[4]20-05 Muelle Quepos'!C27+'[4]20-06 Muelle Golfito'!C27</f>
        <v>0</v>
      </c>
    </row>
    <row r="25" spans="1:3" hidden="1">
      <c r="A25" s="12" t="s">
        <v>49</v>
      </c>
      <c r="B25" s="13" t="s">
        <v>50</v>
      </c>
      <c r="C25" s="11">
        <f>+'[4]20-01 Fiscaliz.'!C28+'[4]20-02 Unidad Técnica'!C28+'[4]20-03 Dir. Portuaria'!C28+'[4]20-04 Muelle Punt.'!C28+'[4]20-05 Muelle Quepos'!C28+'[4]20-06 Muelle Golfito'!C28</f>
        <v>0</v>
      </c>
    </row>
    <row r="26" spans="1:3" hidden="1">
      <c r="A26" s="12"/>
      <c r="B26" s="13"/>
      <c r="C26" s="11"/>
    </row>
    <row r="27" spans="1:3">
      <c r="A27" s="7" t="s">
        <v>51</v>
      </c>
      <c r="B27" s="8" t="s">
        <v>52</v>
      </c>
      <c r="C27" s="9">
        <f>SUM(C29:C33)</f>
        <v>168274849.38</v>
      </c>
    </row>
    <row r="28" spans="1:3" hidden="1">
      <c r="A28" s="12"/>
      <c r="B28" s="13"/>
      <c r="C28" s="11"/>
    </row>
    <row r="29" spans="1:3">
      <c r="A29" s="12" t="s">
        <v>53</v>
      </c>
      <c r="B29" s="13" t="s">
        <v>54</v>
      </c>
      <c r="C29" s="11">
        <v>38531436</v>
      </c>
    </row>
    <row r="30" spans="1:3">
      <c r="A30" s="12" t="s">
        <v>55</v>
      </c>
      <c r="B30" s="13" t="s">
        <v>56</v>
      </c>
      <c r="C30" s="11">
        <v>42286440</v>
      </c>
    </row>
    <row r="31" spans="1:3">
      <c r="A31" s="12" t="s">
        <v>57</v>
      </c>
      <c r="B31" s="13" t="s">
        <v>58</v>
      </c>
      <c r="C31" s="11">
        <v>40275220.060000002</v>
      </c>
    </row>
    <row r="32" spans="1:3">
      <c r="A32" s="12" t="s">
        <v>59</v>
      </c>
      <c r="B32" s="13" t="s">
        <v>60</v>
      </c>
      <c r="C32" s="11">
        <v>35371245.32</v>
      </c>
    </row>
    <row r="33" spans="1:3">
      <c r="A33" s="12" t="s">
        <v>61</v>
      </c>
      <c r="B33" s="13" t="s">
        <v>62</v>
      </c>
      <c r="C33" s="11">
        <v>11810508</v>
      </c>
    </row>
    <row r="34" spans="1:3" hidden="1">
      <c r="A34" s="12"/>
      <c r="B34" s="13"/>
      <c r="C34" s="11"/>
    </row>
    <row r="35" spans="1:3">
      <c r="A35" s="7" t="s">
        <v>63</v>
      </c>
      <c r="B35" s="8" t="s">
        <v>64</v>
      </c>
      <c r="C35" s="9">
        <f>SUM(C36:C41)</f>
        <v>107091030.44000001</v>
      </c>
    </row>
    <row r="36" spans="1:3" hidden="1">
      <c r="A36" s="12"/>
      <c r="B36" s="8"/>
      <c r="C36" s="11"/>
    </row>
    <row r="37" spans="1:3">
      <c r="A37" s="12" t="s">
        <v>65</v>
      </c>
      <c r="B37" s="13" t="s">
        <v>66</v>
      </c>
      <c r="C37" s="11">
        <v>70828827.489999995</v>
      </c>
    </row>
    <row r="38" spans="1:3">
      <c r="A38" s="12" t="s">
        <v>67</v>
      </c>
      <c r="B38" s="13" t="s">
        <v>68</v>
      </c>
      <c r="C38" s="11">
        <v>2417480.2000000002</v>
      </c>
    </row>
    <row r="39" spans="1:3">
      <c r="A39" s="12" t="s">
        <v>69</v>
      </c>
      <c r="B39" s="13" t="s">
        <v>70</v>
      </c>
      <c r="C39" s="11">
        <v>7252440.5899999999</v>
      </c>
    </row>
    <row r="40" spans="1:3">
      <c r="A40" s="12" t="s">
        <v>71</v>
      </c>
      <c r="B40" s="13" t="s">
        <v>72</v>
      </c>
      <c r="C40" s="11">
        <v>24174801.960000001</v>
      </c>
    </row>
    <row r="41" spans="1:3">
      <c r="A41" s="12" t="s">
        <v>73</v>
      </c>
      <c r="B41" s="13" t="s">
        <v>74</v>
      </c>
      <c r="C41" s="11">
        <v>2417480.2000000002</v>
      </c>
    </row>
    <row r="42" spans="1:3" hidden="1">
      <c r="A42" s="12"/>
      <c r="B42" s="13"/>
      <c r="C42" s="11"/>
    </row>
    <row r="43" spans="1:3">
      <c r="A43" s="7" t="s">
        <v>75</v>
      </c>
      <c r="B43" s="8" t="s">
        <v>76</v>
      </c>
      <c r="C43" s="9">
        <f>SUM(C45:C46)</f>
        <v>21757321.759999998</v>
      </c>
    </row>
    <row r="44" spans="1:3" hidden="1">
      <c r="A44" s="12"/>
      <c r="B44" s="8"/>
      <c r="C44" s="11"/>
    </row>
    <row r="45" spans="1:3">
      <c r="A45" s="12" t="s">
        <v>77</v>
      </c>
      <c r="B45" s="13" t="s">
        <v>78</v>
      </c>
      <c r="C45" s="11">
        <v>14504881.17</v>
      </c>
    </row>
    <row r="46" spans="1:3">
      <c r="A46" s="12" t="s">
        <v>79</v>
      </c>
      <c r="B46" s="13" t="s">
        <v>80</v>
      </c>
      <c r="C46" s="11">
        <v>7252440.5899999999</v>
      </c>
    </row>
    <row r="47" spans="1:3" hidden="1">
      <c r="A47" s="12"/>
      <c r="B47" s="13"/>
      <c r="C47" s="11"/>
    </row>
    <row r="48" spans="1:3">
      <c r="A48" s="7" t="s">
        <v>14</v>
      </c>
      <c r="B48" s="8" t="s">
        <v>15</v>
      </c>
      <c r="C48" s="9">
        <f>+C50+C58+C66+C76+C86+C93+C97+C103+C115+C122</f>
        <v>865819361.86000001</v>
      </c>
    </row>
    <row r="49" spans="1:3" hidden="1">
      <c r="A49" s="12"/>
      <c r="B49" s="13"/>
      <c r="C49" s="11"/>
    </row>
    <row r="50" spans="1:3">
      <c r="A50" s="7" t="s">
        <v>83</v>
      </c>
      <c r="B50" s="8" t="s">
        <v>84</v>
      </c>
      <c r="C50" s="9">
        <f>+SUM(C52:C56)</f>
        <v>1500000</v>
      </c>
    </row>
    <row r="51" spans="1:3" hidden="1">
      <c r="A51" s="12"/>
      <c r="B51" s="13"/>
      <c r="C51" s="11"/>
    </row>
    <row r="52" spans="1:3" hidden="1">
      <c r="A52" s="12" t="s">
        <v>85</v>
      </c>
      <c r="B52" s="13" t="s">
        <v>86</v>
      </c>
      <c r="C52" s="11">
        <f>+'[4]20-01 Fiscaliz.'!C55+'[4]20-02 Unidad Técnica'!C55+'[4]20-03 Dir. Portuaria'!C55+'[4]20-04 Muelle Punt.'!C55+'[4]20-05 Muelle Quepos'!C55+'[4]20-06 Muelle Golfito'!C55</f>
        <v>0</v>
      </c>
    </row>
    <row r="53" spans="1:3">
      <c r="A53" s="12" t="s">
        <v>87</v>
      </c>
      <c r="B53" s="13" t="s">
        <v>88</v>
      </c>
      <c r="C53" s="11">
        <f>+'[4]20-01 Fiscaliz.'!C56+'[4]20-02 Unidad Técnica'!C56+'[4]20-03 Dir. Portuaria'!C56+'[4]20-04 Muelle Punt.'!C56+'[4]20-05 Muelle Quepos'!C56+'[4]20-06 Muelle Golfito'!C56</f>
        <v>1500000</v>
      </c>
    </row>
    <row r="54" spans="1:3" hidden="1">
      <c r="A54" s="12" t="s">
        <v>89</v>
      </c>
      <c r="B54" s="13" t="s">
        <v>90</v>
      </c>
      <c r="C54" s="11">
        <f>+'[4]20-01 Fiscaliz.'!C57+'[4]20-02 Unidad Técnica'!C57+'[4]20-03 Dir. Portuaria'!C57+'[4]20-04 Muelle Punt.'!C57+'[4]20-05 Muelle Quepos'!C57+'[4]20-06 Muelle Golfito'!C57</f>
        <v>0</v>
      </c>
    </row>
    <row r="55" spans="1:3" hidden="1">
      <c r="A55" s="12" t="s">
        <v>91</v>
      </c>
      <c r="B55" s="13" t="s">
        <v>92</v>
      </c>
      <c r="C55" s="11">
        <f>+'[4]20-01 Fiscaliz.'!C58+'[4]20-02 Unidad Técnica'!C58+'[4]20-03 Dir. Portuaria'!C58+'[4]20-04 Muelle Punt.'!C58+'[4]20-05 Muelle Quepos'!C58+'[4]20-06 Muelle Golfito'!C58</f>
        <v>0</v>
      </c>
    </row>
    <row r="56" spans="1:3" hidden="1">
      <c r="A56" s="12" t="s">
        <v>93</v>
      </c>
      <c r="B56" s="13" t="s">
        <v>94</v>
      </c>
      <c r="C56" s="11">
        <f>+'[4]20-01 Fiscaliz.'!C59+'[4]20-02 Unidad Técnica'!C59+'[4]20-03 Dir. Portuaria'!C59+'[4]20-04 Muelle Punt.'!C59+'[4]20-05 Muelle Quepos'!C59+'[4]20-06 Muelle Golfito'!C59</f>
        <v>0</v>
      </c>
    </row>
    <row r="57" spans="1:3" hidden="1">
      <c r="A57" s="12"/>
      <c r="B57" s="13"/>
      <c r="C57" s="11"/>
    </row>
    <row r="58" spans="1:3">
      <c r="A58" s="7" t="s">
        <v>95</v>
      </c>
      <c r="B58" s="8" t="s">
        <v>96</v>
      </c>
      <c r="C58" s="9">
        <f>+SUM(C60:C64)</f>
        <v>1640000</v>
      </c>
    </row>
    <row r="59" spans="1:3" hidden="1">
      <c r="A59" s="12"/>
      <c r="B59" s="13"/>
      <c r="C59" s="11"/>
    </row>
    <row r="60" spans="1:3">
      <c r="A60" s="12" t="s">
        <v>97</v>
      </c>
      <c r="B60" s="13" t="s">
        <v>98</v>
      </c>
      <c r="C60" s="11">
        <f>+'[4]20-01 Fiscaliz.'!C63+'[4]20-02 Unidad Técnica'!C63+'[4]20-03 Dir. Portuaria'!C63+'[4]20-04 Muelle Punt.'!C63+'[4]20-05 Muelle Quepos'!C63+'[4]20-06 Muelle Golfito'!C63</f>
        <v>900000</v>
      </c>
    </row>
    <row r="61" spans="1:3" hidden="1">
      <c r="A61" s="12" t="s">
        <v>99</v>
      </c>
      <c r="B61" s="13" t="s">
        <v>100</v>
      </c>
      <c r="C61" s="11">
        <f>+'[4]20-01 Fiscaliz.'!C64+'[4]20-02 Unidad Técnica'!C64+'[4]20-03 Dir. Portuaria'!C64+'[4]20-04 Muelle Punt.'!C64+'[4]20-05 Muelle Quepos'!C64+'[4]20-06 Muelle Golfito'!C64</f>
        <v>0</v>
      </c>
    </row>
    <row r="62" spans="1:3" hidden="1">
      <c r="A62" s="12" t="s">
        <v>101</v>
      </c>
      <c r="B62" s="13" t="s">
        <v>102</v>
      </c>
      <c r="C62" s="11">
        <f>+'[4]20-01 Fiscaliz.'!C65+'[4]20-02 Unidad Técnica'!C65+'[4]20-03 Dir. Portuaria'!C65+'[4]20-04 Muelle Punt.'!C65+'[4]20-05 Muelle Quepos'!C65+'[4]20-06 Muelle Golfito'!C65</f>
        <v>0</v>
      </c>
    </row>
    <row r="63" spans="1:3" hidden="1">
      <c r="A63" s="12" t="s">
        <v>103</v>
      </c>
      <c r="B63" s="13" t="s">
        <v>104</v>
      </c>
      <c r="C63" s="11">
        <f>+'[4]20-01 Fiscaliz.'!C66+'[4]20-02 Unidad Técnica'!C66+'[4]20-03 Dir. Portuaria'!C66+'[4]20-04 Muelle Punt.'!C66+'[4]20-05 Muelle Quepos'!C66+'[4]20-06 Muelle Golfito'!C66</f>
        <v>0</v>
      </c>
    </row>
    <row r="64" spans="1:3">
      <c r="A64" s="12" t="s">
        <v>105</v>
      </c>
      <c r="B64" s="13" t="s">
        <v>106</v>
      </c>
      <c r="C64" s="11">
        <f>+'[4]20-01 Fiscaliz.'!C67+'[4]20-02 Unidad Técnica'!C67+'[4]20-03 Dir. Portuaria'!C67+'[4]20-04 Muelle Punt.'!C67+'[4]20-05 Muelle Quepos'!C67+'[4]20-06 Muelle Golfito'!C67</f>
        <v>740000</v>
      </c>
    </row>
    <row r="65" spans="1:3" hidden="1">
      <c r="A65" s="12"/>
      <c r="B65" s="13"/>
      <c r="C65" s="11"/>
    </row>
    <row r="66" spans="1:3">
      <c r="A66" s="7" t="s">
        <v>107</v>
      </c>
      <c r="B66" s="8" t="s">
        <v>108</v>
      </c>
      <c r="C66" s="9">
        <f>+SUM(C68:C74)</f>
        <v>130000</v>
      </c>
    </row>
    <row r="67" spans="1:3" hidden="1">
      <c r="A67" s="12"/>
      <c r="B67" s="13"/>
      <c r="C67" s="11"/>
    </row>
    <row r="68" spans="1:3" hidden="1">
      <c r="A68" s="12" t="s">
        <v>109</v>
      </c>
      <c r="B68" s="13" t="s">
        <v>110</v>
      </c>
      <c r="C68" s="11">
        <f>+'[4]20-01 Fiscaliz.'!C71+'[4]20-02 Unidad Técnica'!C71+'[4]20-03 Dir. Portuaria'!C71+'[4]20-04 Muelle Punt.'!C71+'[4]20-05 Muelle Quepos'!C71+'[4]20-06 Muelle Golfito'!C71</f>
        <v>0</v>
      </c>
    </row>
    <row r="69" spans="1:3" hidden="1">
      <c r="A69" s="12" t="s">
        <v>111</v>
      </c>
      <c r="B69" s="13" t="s">
        <v>112</v>
      </c>
      <c r="C69" s="11">
        <f>+'[4]20-01 Fiscaliz.'!C72+'[4]20-02 Unidad Técnica'!C72+'[4]20-03 Dir. Portuaria'!C72+'[4]20-04 Muelle Punt.'!C72+'[4]20-05 Muelle Quepos'!C72+'[4]20-06 Muelle Golfito'!C72</f>
        <v>0</v>
      </c>
    </row>
    <row r="70" spans="1:3" hidden="1">
      <c r="A70" s="12" t="s">
        <v>113</v>
      </c>
      <c r="B70" s="13" t="s">
        <v>114</v>
      </c>
      <c r="C70" s="11">
        <f>+'[4]20-01 Fiscaliz.'!C73+'[4]20-02 Unidad Técnica'!C73+'[4]20-03 Dir. Portuaria'!C73+'[4]20-04 Muelle Punt.'!C73+'[4]20-05 Muelle Quepos'!C73+'[4]20-06 Muelle Golfito'!C73</f>
        <v>0</v>
      </c>
    </row>
    <row r="71" spans="1:3" hidden="1">
      <c r="A71" s="12" t="s">
        <v>115</v>
      </c>
      <c r="B71" s="13" t="s">
        <v>116</v>
      </c>
      <c r="C71" s="11">
        <f>+'[4]20-01 Fiscaliz.'!C74+'[4]20-02 Unidad Técnica'!C74+'[4]20-03 Dir. Portuaria'!C74+'[4]20-04 Muelle Punt.'!C74+'[4]20-05 Muelle Quepos'!C74+'[4]20-06 Muelle Golfito'!C74</f>
        <v>0</v>
      </c>
    </row>
    <row r="72" spans="1:3" hidden="1">
      <c r="A72" s="12" t="s">
        <v>117</v>
      </c>
      <c r="B72" s="13" t="s">
        <v>118</v>
      </c>
      <c r="C72" s="11">
        <f>+'[4]20-01 Fiscaliz.'!C75+'[4]20-02 Unidad Técnica'!C75+'[4]20-03 Dir. Portuaria'!C75+'[4]20-04 Muelle Punt.'!C75+'[4]20-05 Muelle Quepos'!C75+'[4]20-06 Muelle Golfito'!C75</f>
        <v>0</v>
      </c>
    </row>
    <row r="73" spans="1:3" hidden="1">
      <c r="A73" s="12" t="s">
        <v>119</v>
      </c>
      <c r="B73" s="13" t="s">
        <v>120</v>
      </c>
      <c r="C73" s="11">
        <f>+'[4]20-01 Fiscaliz.'!C76+'[4]20-02 Unidad Técnica'!C76+'[4]20-03 Dir. Portuaria'!C76+'[4]20-04 Muelle Punt.'!C76+'[4]20-05 Muelle Quepos'!C76+'[4]20-06 Muelle Golfito'!C76</f>
        <v>0</v>
      </c>
    </row>
    <row r="74" spans="1:3">
      <c r="A74" s="12" t="s">
        <v>121</v>
      </c>
      <c r="B74" s="13" t="s">
        <v>122</v>
      </c>
      <c r="C74" s="11">
        <f>+'[4]20-01 Fiscaliz.'!C77+'[4]20-02 Unidad Técnica'!C77+'[4]20-03 Dir. Portuaria'!C77+'[4]20-04 Muelle Punt.'!C77+'[4]20-05 Muelle Quepos'!C77+'[4]20-06 Muelle Golfito'!C77</f>
        <v>130000</v>
      </c>
    </row>
    <row r="75" spans="1:3" hidden="1">
      <c r="A75" s="12"/>
      <c r="B75" s="8"/>
      <c r="C75" s="9"/>
    </row>
    <row r="76" spans="1:3">
      <c r="A76" s="7" t="s">
        <v>123</v>
      </c>
      <c r="B76" s="8" t="s">
        <v>124</v>
      </c>
      <c r="C76" s="9">
        <f>+SUM(C78:C84)</f>
        <v>417551660</v>
      </c>
    </row>
    <row r="77" spans="1:3" hidden="1">
      <c r="A77" s="7"/>
      <c r="B77" s="8"/>
      <c r="C77" s="9"/>
    </row>
    <row r="78" spans="1:3" hidden="1">
      <c r="A78" s="12" t="s">
        <v>125</v>
      </c>
      <c r="B78" s="13" t="s">
        <v>126</v>
      </c>
      <c r="C78" s="11">
        <f>+'[4]20-01 Fiscaliz.'!C81+'[4]20-02 Unidad Técnica'!C81+'[4]20-03 Dir. Portuaria'!C81+'[4]20-04 Muelle Punt.'!C81+'[4]20-05 Muelle Quepos'!C81+'[4]20-06 Muelle Golfito'!C81</f>
        <v>0</v>
      </c>
    </row>
    <row r="79" spans="1:3" hidden="1">
      <c r="A79" s="12" t="s">
        <v>127</v>
      </c>
      <c r="B79" s="13" t="s">
        <v>128</v>
      </c>
      <c r="C79" s="11">
        <f>+'[4]20-01 Fiscaliz.'!C82+'[4]20-02 Unidad Técnica'!C82+'[4]20-03 Dir. Portuaria'!C82+'[4]20-04 Muelle Punt.'!C82+'[4]20-05 Muelle Quepos'!C82+'[4]20-06 Muelle Golfito'!C82</f>
        <v>0</v>
      </c>
    </row>
    <row r="80" spans="1:3">
      <c r="A80" s="12" t="s">
        <v>129</v>
      </c>
      <c r="B80" s="13" t="s">
        <v>130</v>
      </c>
      <c r="C80" s="11">
        <f>+'[4]20-01 Fiscaliz.'!C83+'[4]20-02 Unidad Técnica'!C83+'[4]20-03 Dir. Portuaria'!C83+'[4]20-04 Muelle Punt.'!C83+'[4]20-05 Muelle Quepos'!C83+'[4]20-06 Muelle Golfito'!C83</f>
        <v>85625400</v>
      </c>
    </row>
    <row r="81" spans="1:3">
      <c r="A81" s="12" t="s">
        <v>131</v>
      </c>
      <c r="B81" s="13" t="s">
        <v>132</v>
      </c>
      <c r="C81" s="11">
        <f>+'[4]20-01 Fiscaliz.'!C84+'[4]20-02 Unidad Técnica'!C84+'[4]20-03 Dir. Portuaria'!C84+'[4]20-04 Muelle Punt.'!C84+'[4]20-05 Muelle Quepos'!C84+'[4]20-06 Muelle Golfito'!C84</f>
        <v>20000000</v>
      </c>
    </row>
    <row r="82" spans="1:3" hidden="1">
      <c r="A82" s="12" t="s">
        <v>133</v>
      </c>
      <c r="B82" s="13" t="s">
        <v>134</v>
      </c>
      <c r="C82" s="11">
        <f>+'[4]20-01 Fiscaliz.'!C85+'[4]20-02 Unidad Técnica'!C85+'[4]20-03 Dir. Portuaria'!C85+'[4]20-04 Muelle Punt.'!C85+'[4]20-05 Muelle Quepos'!C85+'[4]20-06 Muelle Golfito'!C85</f>
        <v>0</v>
      </c>
    </row>
    <row r="83" spans="1:3">
      <c r="A83" s="12" t="s">
        <v>135</v>
      </c>
      <c r="B83" s="11" t="s">
        <v>136</v>
      </c>
      <c r="C83" s="11">
        <f>+'[4]20-01 Fiscaliz.'!C86+'[4]20-02 Unidad Técnica'!C86+'[4]20-03 Dir. Portuaria'!C86+'[4]20-04 Muelle Punt.'!C86+'[4]20-05 Muelle Quepos'!C86+'[4]20-06 Muelle Golfito'!C86</f>
        <v>18805000</v>
      </c>
    </row>
    <row r="84" spans="1:3">
      <c r="A84" s="12" t="s">
        <v>137</v>
      </c>
      <c r="B84" s="13" t="s">
        <v>138</v>
      </c>
      <c r="C84" s="11">
        <f>+'[4]20-01 Fiscaliz.'!C87+'[4]20-02 Unidad Técnica'!C87+'[4]20-03 Dir. Portuaria'!C87+'[4]20-04 Muelle Punt.'!C87+'[4]20-05 Muelle Quepos'!C87+'[4]20-06 Muelle Golfito'!C87</f>
        <v>293121260</v>
      </c>
    </row>
    <row r="85" spans="1:3" hidden="1">
      <c r="A85" s="12"/>
      <c r="B85" s="13"/>
      <c r="C85" s="11"/>
    </row>
    <row r="86" spans="1:3">
      <c r="A86" s="7" t="s">
        <v>139</v>
      </c>
      <c r="B86" s="8" t="s">
        <v>140</v>
      </c>
      <c r="C86" s="9">
        <f>+SUM(C88:C91)</f>
        <v>6973000</v>
      </c>
    </row>
    <row r="87" spans="1:3" hidden="1">
      <c r="A87" s="12"/>
      <c r="B87" s="13"/>
      <c r="C87" s="11"/>
    </row>
    <row r="88" spans="1:3">
      <c r="A88" s="12" t="s">
        <v>141</v>
      </c>
      <c r="B88" s="13" t="s">
        <v>142</v>
      </c>
      <c r="C88" s="11">
        <f>+'[4]20-01 Fiscaliz.'!C91+'[4]20-02 Unidad Técnica'!C91+'[4]20-03 Dir. Portuaria'!C91+'[4]20-04 Muelle Punt.'!C91+'[4]20-05 Muelle Quepos'!C91+'[4]20-06 Muelle Golfito'!C91</f>
        <v>83000</v>
      </c>
    </row>
    <row r="89" spans="1:3">
      <c r="A89" s="12" t="s">
        <v>143</v>
      </c>
      <c r="B89" s="13" t="s">
        <v>144</v>
      </c>
      <c r="C89" s="11">
        <f>+'[4]20-01 Fiscaliz.'!C92+'[4]20-02 Unidad Técnica'!C92+'[4]20-03 Dir. Portuaria'!C92+'[4]20-04 Muelle Punt.'!C92+'[4]20-05 Muelle Quepos'!C92+'[4]20-06 Muelle Golfito'!C92</f>
        <v>6890000</v>
      </c>
    </row>
    <row r="90" spans="1:3" hidden="1">
      <c r="A90" s="12" t="s">
        <v>145</v>
      </c>
      <c r="B90" s="13" t="s">
        <v>146</v>
      </c>
      <c r="C90" s="11">
        <f>+'[4]20-01 Fiscaliz.'!C93+'[4]20-02 Unidad Técnica'!C93+'[4]20-03 Dir. Portuaria'!C93+'[4]20-04 Muelle Punt.'!C93+'[4]20-05 Muelle Quepos'!C93+'[4]20-06 Muelle Golfito'!C93</f>
        <v>0</v>
      </c>
    </row>
    <row r="91" spans="1:3" hidden="1">
      <c r="A91" s="12" t="s">
        <v>147</v>
      </c>
      <c r="B91" s="13" t="s">
        <v>148</v>
      </c>
      <c r="C91" s="11">
        <f>+'[4]20-01 Fiscaliz.'!C94+'[4]20-02 Unidad Técnica'!C94+'[4]20-03 Dir. Portuaria'!C94+'[4]20-04 Muelle Punt.'!C94+'[4]20-05 Muelle Quepos'!C94+'[4]20-06 Muelle Golfito'!C94</f>
        <v>0</v>
      </c>
    </row>
    <row r="92" spans="1:3" hidden="1">
      <c r="A92" s="12"/>
      <c r="B92" s="13"/>
      <c r="C92" s="11"/>
    </row>
    <row r="93" spans="1:3">
      <c r="A93" s="7" t="s">
        <v>149</v>
      </c>
      <c r="B93" s="8" t="s">
        <v>150</v>
      </c>
      <c r="C93" s="9">
        <f>+SUM(C95:C95)</f>
        <v>168527710</v>
      </c>
    </row>
    <row r="94" spans="1:3" hidden="1">
      <c r="A94" s="12"/>
      <c r="B94" s="13"/>
      <c r="C94" s="11"/>
    </row>
    <row r="95" spans="1:3">
      <c r="A95" s="12" t="s">
        <v>151</v>
      </c>
      <c r="B95" s="13" t="s">
        <v>152</v>
      </c>
      <c r="C95" s="11">
        <f>+'[4]20-01 Fiscaliz.'!C98+'[4]20-02 Unidad Técnica'!C98+'[4]20-03 Dir. Portuaria'!C98+'[4]20-04 Muelle Punt.'!C98+'[4]20-05 Muelle Quepos'!C98+'[4]20-06 Muelle Golfito'!C98</f>
        <v>168527710</v>
      </c>
    </row>
    <row r="96" spans="1:3" hidden="1">
      <c r="A96" s="12"/>
      <c r="B96" s="13"/>
      <c r="C96" s="11"/>
    </row>
    <row r="97" spans="1:3" hidden="1">
      <c r="A97" s="7" t="s">
        <v>153</v>
      </c>
      <c r="B97" s="8" t="s">
        <v>154</v>
      </c>
      <c r="C97" s="9">
        <f>+SUM(C99:C101)</f>
        <v>0</v>
      </c>
    </row>
    <row r="98" spans="1:3" hidden="1">
      <c r="A98" s="12"/>
      <c r="B98" s="13"/>
      <c r="C98" s="11"/>
    </row>
    <row r="99" spans="1:3" hidden="1">
      <c r="A99" s="12" t="s">
        <v>155</v>
      </c>
      <c r="B99" s="13" t="s">
        <v>156</v>
      </c>
      <c r="C99" s="11">
        <f>+'[4]20-01 Fiscaliz.'!C102+'[4]20-02 Unidad Técnica'!C102+'[4]20-03 Dir. Portuaria'!C102+'[4]20-04 Muelle Punt.'!C102+'[4]20-05 Muelle Quepos'!C102+'[4]20-06 Muelle Golfito'!C102</f>
        <v>0</v>
      </c>
    </row>
    <row r="100" spans="1:3" hidden="1">
      <c r="A100" s="12" t="s">
        <v>157</v>
      </c>
      <c r="B100" s="13" t="s">
        <v>158</v>
      </c>
      <c r="C100" s="11">
        <f>+'[4]20-01 Fiscaliz.'!C103+'[4]20-02 Unidad Técnica'!C103+'[4]20-03 Dir. Portuaria'!C103+'[4]20-04 Muelle Punt.'!C103+'[4]20-05 Muelle Quepos'!C103+'[4]20-06 Muelle Golfito'!C103</f>
        <v>0</v>
      </c>
    </row>
    <row r="101" spans="1:3" hidden="1">
      <c r="A101" s="12" t="s">
        <v>159</v>
      </c>
      <c r="B101" s="13" t="s">
        <v>160</v>
      </c>
      <c r="C101" s="11">
        <f>+'[4]20-01 Fiscaliz.'!C104+'[4]20-02 Unidad Técnica'!C104+'[4]20-03 Dir. Portuaria'!C104+'[4]20-04 Muelle Punt.'!C104+'[4]20-05 Muelle Quepos'!C104+'[4]20-06 Muelle Golfito'!C104</f>
        <v>0</v>
      </c>
    </row>
    <row r="102" spans="1:3" hidden="1">
      <c r="A102" s="12"/>
      <c r="B102" s="13"/>
      <c r="C102" s="11"/>
    </row>
    <row r="103" spans="1:3">
      <c r="A103" s="7" t="s">
        <v>161</v>
      </c>
      <c r="B103" s="8" t="s">
        <v>162</v>
      </c>
      <c r="C103" s="9">
        <f>+SUM(C105:C113)</f>
        <v>236189125</v>
      </c>
    </row>
    <row r="104" spans="1:3" hidden="1">
      <c r="A104" s="12"/>
      <c r="B104" s="13"/>
      <c r="C104" s="11"/>
    </row>
    <row r="105" spans="1:3">
      <c r="A105" s="12" t="s">
        <v>163</v>
      </c>
      <c r="B105" s="13" t="s">
        <v>164</v>
      </c>
      <c r="C105" s="11">
        <f>+'[4]20-01 Fiscaliz.'!C108+'[4]20-02 Unidad Técnica'!C108+'[4]20-03 Dir. Portuaria'!C108+'[4]20-04 Muelle Punt.'!C108+'[4]20-05 Muelle Quepos'!C108+'[4]20-06 Muelle Golfito'!C108</f>
        <v>27600000</v>
      </c>
    </row>
    <row r="106" spans="1:3">
      <c r="A106" s="12" t="s">
        <v>165</v>
      </c>
      <c r="B106" s="13" t="s">
        <v>166</v>
      </c>
      <c r="C106" s="11">
        <f>+'[4]20-01 Fiscaliz.'!C109+'[4]20-02 Unidad Técnica'!C109+'[4]20-03 Dir. Portuaria'!C109+'[4]20-04 Muelle Punt.'!C109+'[4]20-05 Muelle Quepos'!C109+'[4]20-06 Muelle Golfito'!C109</f>
        <v>15000000</v>
      </c>
    </row>
    <row r="107" spans="1:3">
      <c r="A107" s="12" t="s">
        <v>167</v>
      </c>
      <c r="B107" s="13" t="s">
        <v>168</v>
      </c>
      <c r="C107" s="11">
        <f>+'[4]20-01 Fiscaliz.'!C110+'[4]20-02 Unidad Técnica'!C110+'[4]20-03 Dir. Portuaria'!C110+'[4]20-04 Muelle Punt.'!C110+'[4]20-05 Muelle Quepos'!C110+'[4]20-06 Muelle Golfito'!C110</f>
        <v>2100000</v>
      </c>
    </row>
    <row r="108" spans="1:3">
      <c r="A108" s="12" t="s">
        <v>169</v>
      </c>
      <c r="B108" s="13" t="s">
        <v>170</v>
      </c>
      <c r="C108" s="11">
        <f>+'[4]20-01 Fiscaliz.'!C111+'[4]20-02 Unidad Técnica'!C111+'[4]20-03 Dir. Portuaria'!C111+'[4]20-04 Muelle Punt.'!C111+'[4]20-05 Muelle Quepos'!C111+'[4]20-06 Muelle Golfito'!C111</f>
        <v>4906350</v>
      </c>
    </row>
    <row r="109" spans="1:3">
      <c r="A109" s="12" t="s">
        <v>171</v>
      </c>
      <c r="B109" s="13" t="s">
        <v>172</v>
      </c>
      <c r="C109" s="11">
        <f>+'[4]20-01 Fiscaliz.'!C112+'[4]20-02 Unidad Técnica'!C112+'[4]20-03 Dir. Portuaria'!C112+'[4]20-04 Muelle Punt.'!C112+'[4]20-05 Muelle Quepos'!C112+'[4]20-06 Muelle Golfito'!C112</f>
        <v>4500000</v>
      </c>
    </row>
    <row r="110" spans="1:3">
      <c r="A110" s="12" t="s">
        <v>173</v>
      </c>
      <c r="B110" s="13" t="s">
        <v>174</v>
      </c>
      <c r="C110" s="11">
        <f>+'[4]20-01 Fiscaliz.'!C113+'[4]20-02 Unidad Técnica'!C113+'[4]20-03 Dir. Portuaria'!C113+'[4]20-04 Muelle Punt.'!C113+'[4]20-05 Muelle Quepos'!C113+'[4]20-06 Muelle Golfito'!C113</f>
        <v>7500000</v>
      </c>
    </row>
    <row r="111" spans="1:3">
      <c r="A111" s="12" t="s">
        <v>175</v>
      </c>
      <c r="B111" s="13" t="s">
        <v>176</v>
      </c>
      <c r="C111" s="11">
        <f>+'[4]20-01 Fiscaliz.'!C114+'[4]20-02 Unidad Técnica'!C114+'[4]20-03 Dir. Portuaria'!C114+'[4]20-04 Muelle Punt.'!C114+'[4]20-05 Muelle Quepos'!C114+'[4]20-06 Muelle Golfito'!C114</f>
        <v>5100000</v>
      </c>
    </row>
    <row r="112" spans="1:3">
      <c r="A112" s="12" t="s">
        <v>177</v>
      </c>
      <c r="B112" s="13" t="s">
        <v>178</v>
      </c>
      <c r="C112" s="11">
        <f>+'[4]20-01 Fiscaliz.'!C115+'[4]20-02 Unidad Técnica'!C115+'[4]20-03 Dir. Portuaria'!C115+'[4]20-04 Muelle Punt.'!C115+'[4]20-05 Muelle Quepos'!C115+'[4]20-06 Muelle Golfito'!C115</f>
        <v>4382775</v>
      </c>
    </row>
    <row r="113" spans="1:3">
      <c r="A113" s="12" t="s">
        <v>179</v>
      </c>
      <c r="B113" s="13" t="s">
        <v>180</v>
      </c>
      <c r="C113" s="11">
        <f>+'[4]20-01 Fiscaliz.'!C116+'[4]20-02 Unidad Técnica'!C116+'[4]20-03 Dir. Portuaria'!C116+'[4]20-04 Muelle Punt.'!C116+'[4]20-05 Muelle Quepos'!C116+'[4]20-06 Muelle Golfito'!C116</f>
        <v>165100000</v>
      </c>
    </row>
    <row r="114" spans="1:3" hidden="1">
      <c r="A114" s="12"/>
      <c r="B114" s="13"/>
      <c r="C114" s="11"/>
    </row>
    <row r="115" spans="1:3">
      <c r="A115" s="7" t="s">
        <v>181</v>
      </c>
      <c r="B115" s="8" t="s">
        <v>182</v>
      </c>
      <c r="C115" s="9">
        <f>+SUM(C117:C120)</f>
        <v>33307866.859999999</v>
      </c>
    </row>
    <row r="116" spans="1:3" hidden="1">
      <c r="A116" s="12"/>
      <c r="B116" s="13"/>
      <c r="C116" s="11"/>
    </row>
    <row r="117" spans="1:3" hidden="1">
      <c r="A117" s="12" t="s">
        <v>183</v>
      </c>
      <c r="B117" s="13" t="s">
        <v>184</v>
      </c>
      <c r="C117" s="11">
        <f>+'[4]20-01 Fiscaliz.'!C120+'[4]20-02 Unidad Técnica'!C120+'[4]20-03 Dir. Portuaria'!C120+'[4]20-04 Muelle Punt.'!C120+'[4]20-05 Muelle Quepos'!C120+'[4]20-06 Muelle Golfito'!C120</f>
        <v>0</v>
      </c>
    </row>
    <row r="118" spans="1:3" hidden="1">
      <c r="A118" s="12" t="s">
        <v>185</v>
      </c>
      <c r="B118" s="13" t="s">
        <v>410</v>
      </c>
      <c r="C118" s="11">
        <f>+'[4]20-01 Fiscaliz.'!C121+'[4]20-02 Unidad Técnica'!C121+'[4]20-03 Dir. Portuaria'!C121+'[4]20-04 Muelle Punt.'!C121+'[4]20-05 Muelle Quepos'!C121+'[4]20-06 Muelle Golfito'!C121</f>
        <v>0</v>
      </c>
    </row>
    <row r="119" spans="1:3">
      <c r="A119" s="12" t="s">
        <v>187</v>
      </c>
      <c r="B119" s="13" t="s">
        <v>188</v>
      </c>
      <c r="C119" s="11">
        <f>+'[4]20-01 Fiscaliz.'!C122+'[4]20-02 Unidad Técnica'!C122+'[4]20-03 Dir. Portuaria'!C122+'[4]20-04 Muelle Punt.'!C122+'[4]20-05 Muelle Quepos'!C122+'[4]20-06 Muelle Golfito'!C122</f>
        <v>500000</v>
      </c>
    </row>
    <row r="120" spans="1:3">
      <c r="A120" s="12" t="s">
        <v>189</v>
      </c>
      <c r="B120" s="13" t="s">
        <v>190</v>
      </c>
      <c r="C120" s="11">
        <f>+'[4]20-01 Fiscaliz.'!C123+'[4]20-02 Unidad Técnica'!C123+'[4]20-03 Dir. Portuaria'!C123+'[4]20-04 Muelle Punt.'!C123+'[4]20-05 Muelle Quepos'!C123+'[4]20-06 Muelle Golfito'!C123</f>
        <v>32807866.859999999</v>
      </c>
    </row>
    <row r="121" spans="1:3" hidden="1">
      <c r="A121" s="12"/>
      <c r="B121" s="13"/>
      <c r="C121" s="9"/>
    </row>
    <row r="122" spans="1:3" hidden="1">
      <c r="A122" s="7" t="s">
        <v>191</v>
      </c>
      <c r="B122" s="8" t="s">
        <v>192</v>
      </c>
      <c r="C122" s="9">
        <f>+SUM(C124:C129)</f>
        <v>0</v>
      </c>
    </row>
    <row r="123" spans="1:3" hidden="1">
      <c r="A123" s="12"/>
      <c r="B123" s="13"/>
      <c r="C123" s="11"/>
    </row>
    <row r="124" spans="1:3" hidden="1">
      <c r="A124" s="12" t="s">
        <v>193</v>
      </c>
      <c r="B124" s="13" t="s">
        <v>194</v>
      </c>
      <c r="C124" s="11">
        <f>+'[4]20-01 Fiscaliz.'!C127+'[4]20-02 Unidad Técnica'!C127+'[4]20-03 Dir. Portuaria'!C127+'[4]20-04 Muelle Punt.'!C127+'[4]20-05 Muelle Quepos'!C127+'[4]20-06 Muelle Golfito'!C127</f>
        <v>0</v>
      </c>
    </row>
    <row r="125" spans="1:3" hidden="1">
      <c r="A125" s="12" t="s">
        <v>195</v>
      </c>
      <c r="B125" s="13" t="s">
        <v>196</v>
      </c>
      <c r="C125" s="11">
        <f>+'[4]20-01 Fiscaliz.'!C128+'[4]20-02 Unidad Técnica'!C128+'[4]20-03 Dir. Portuaria'!C128+'[4]20-04 Muelle Punt.'!C128+'[4]20-05 Muelle Quepos'!C128+'[4]20-06 Muelle Golfito'!C128</f>
        <v>0</v>
      </c>
    </row>
    <row r="126" spans="1:3" hidden="1">
      <c r="A126" s="12" t="s">
        <v>197</v>
      </c>
      <c r="B126" s="13" t="s">
        <v>198</v>
      </c>
      <c r="C126" s="11">
        <f>+'[4]20-01 Fiscaliz.'!C129+'[4]20-02 Unidad Técnica'!C129+'[4]20-03 Dir. Portuaria'!C129+'[4]20-04 Muelle Punt.'!C129+'[4]20-05 Muelle Quepos'!C129+'[4]20-06 Muelle Golfito'!C129</f>
        <v>0</v>
      </c>
    </row>
    <row r="127" spans="1:3" hidden="1">
      <c r="A127" s="12" t="s">
        <v>199</v>
      </c>
      <c r="B127" s="13" t="s">
        <v>200</v>
      </c>
      <c r="C127" s="11">
        <f>+'[4]20-01 Fiscaliz.'!C130+'[4]20-02 Unidad Técnica'!C130+'[4]20-03 Dir. Portuaria'!C130+'[4]20-04 Muelle Punt.'!C130+'[4]20-05 Muelle Quepos'!C130+'[4]20-06 Muelle Golfito'!C130</f>
        <v>0</v>
      </c>
    </row>
    <row r="128" spans="1:3" hidden="1">
      <c r="A128" s="12" t="s">
        <v>201</v>
      </c>
      <c r="B128" s="13" t="s">
        <v>202</v>
      </c>
      <c r="C128" s="11">
        <f>+'[4]20-01 Fiscaliz.'!C131+'[4]20-02 Unidad Técnica'!C131+'[4]20-03 Dir. Portuaria'!C131+'[4]20-04 Muelle Punt.'!C131+'[4]20-05 Muelle Quepos'!C131+'[4]20-06 Muelle Golfito'!C131</f>
        <v>0</v>
      </c>
    </row>
    <row r="129" spans="1:3" hidden="1">
      <c r="A129" s="12" t="s">
        <v>203</v>
      </c>
      <c r="B129" s="13" t="s">
        <v>204</v>
      </c>
      <c r="C129" s="11">
        <f>+'[4]20-01 Fiscaliz.'!C132+'[4]20-02 Unidad Técnica'!C132+'[4]20-03 Dir. Portuaria'!C132+'[4]20-04 Muelle Punt.'!C132+'[4]20-05 Muelle Quepos'!C132+'[4]20-06 Muelle Golfito'!C132</f>
        <v>0</v>
      </c>
    </row>
    <row r="130" spans="1:3" hidden="1">
      <c r="A130" s="12"/>
      <c r="B130" s="13"/>
      <c r="C130" s="11"/>
    </row>
    <row r="131" spans="1:3">
      <c r="A131" s="7" t="s">
        <v>16</v>
      </c>
      <c r="B131" s="8" t="s">
        <v>17</v>
      </c>
      <c r="C131" s="9">
        <f>+C133+C141+C148+C158+C163+C170</f>
        <v>41305196</v>
      </c>
    </row>
    <row r="132" spans="1:3" hidden="1">
      <c r="A132" s="12"/>
      <c r="B132" s="13"/>
      <c r="C132" s="11"/>
    </row>
    <row r="133" spans="1:3">
      <c r="A133" s="7" t="s">
        <v>205</v>
      </c>
      <c r="B133" s="8" t="s">
        <v>206</v>
      </c>
      <c r="C133" s="9">
        <f>+SUM(C135:C139)</f>
        <v>10234580</v>
      </c>
    </row>
    <row r="134" spans="1:3" hidden="1">
      <c r="A134" s="12"/>
      <c r="B134" s="13"/>
      <c r="C134" s="11"/>
    </row>
    <row r="135" spans="1:3">
      <c r="A135" s="12" t="s">
        <v>207</v>
      </c>
      <c r="B135" s="13" t="s">
        <v>208</v>
      </c>
      <c r="C135" s="11">
        <f>+'[4]20-01 Fiscaliz.'!C138+'[4]20-02 Unidad Técnica'!C138+'[4]20-03 Dir. Portuaria'!C138+'[4]20-04 Muelle Punt.'!C138+'[4]20-05 Muelle Quepos'!C138+'[4]20-06 Muelle Golfito'!C138</f>
        <v>3450000</v>
      </c>
    </row>
    <row r="136" spans="1:3">
      <c r="A136" s="12" t="s">
        <v>209</v>
      </c>
      <c r="B136" s="13" t="s">
        <v>210</v>
      </c>
      <c r="C136" s="11">
        <f>+'[4]20-01 Fiscaliz.'!C139+'[4]20-02 Unidad Técnica'!C139+'[4]20-03 Dir. Portuaria'!C139+'[4]20-04 Muelle Punt.'!C139+'[4]20-05 Muelle Quepos'!C139+'[4]20-06 Muelle Golfito'!C139</f>
        <v>214580</v>
      </c>
    </row>
    <row r="137" spans="1:3" hidden="1">
      <c r="A137" s="12" t="s">
        <v>211</v>
      </c>
      <c r="B137" s="13" t="s">
        <v>212</v>
      </c>
      <c r="C137" s="11">
        <f>+'[4]20-01 Fiscaliz.'!C140+'[4]20-02 Unidad Técnica'!C140+'[4]20-03 Dir. Portuaria'!C140+'[4]20-04 Muelle Punt.'!C140+'[4]20-05 Muelle Quepos'!C140+'[4]20-06 Muelle Golfito'!C140</f>
        <v>0</v>
      </c>
    </row>
    <row r="138" spans="1:3">
      <c r="A138" s="12" t="s">
        <v>213</v>
      </c>
      <c r="B138" s="13" t="s">
        <v>214</v>
      </c>
      <c r="C138" s="11">
        <f>+'[4]20-01 Fiscaliz.'!C141+'[4]20-02 Unidad Técnica'!C141+'[4]20-03 Dir. Portuaria'!C141+'[4]20-04 Muelle Punt.'!C141+'[4]20-05 Muelle Quepos'!C141+'[4]20-06 Muelle Golfito'!C141</f>
        <v>6000000</v>
      </c>
    </row>
    <row r="139" spans="1:3">
      <c r="A139" s="12" t="s">
        <v>215</v>
      </c>
      <c r="B139" s="13" t="s">
        <v>216</v>
      </c>
      <c r="C139" s="11">
        <f>+'[4]20-01 Fiscaliz.'!C142+'[4]20-02 Unidad Técnica'!C142+'[4]20-03 Dir. Portuaria'!C142+'[4]20-04 Muelle Punt.'!C142+'[4]20-05 Muelle Quepos'!C142+'[4]20-06 Muelle Golfito'!C142</f>
        <v>570000</v>
      </c>
    </row>
    <row r="140" spans="1:3" hidden="1">
      <c r="A140" s="12"/>
      <c r="B140" s="13"/>
      <c r="C140" s="11"/>
    </row>
    <row r="141" spans="1:3" hidden="1">
      <c r="A141" s="7" t="s">
        <v>217</v>
      </c>
      <c r="B141" s="8" t="s">
        <v>218</v>
      </c>
      <c r="C141" s="9">
        <f>+SUM(C143:C146)</f>
        <v>0</v>
      </c>
    </row>
    <row r="142" spans="1:3" hidden="1">
      <c r="A142" s="12"/>
      <c r="B142" s="13"/>
      <c r="C142" s="11"/>
    </row>
    <row r="143" spans="1:3" hidden="1">
      <c r="A143" s="12" t="s">
        <v>219</v>
      </c>
      <c r="B143" s="13" t="s">
        <v>220</v>
      </c>
      <c r="C143" s="11">
        <f>+'[4]20-01 Fiscaliz.'!C146+'[4]20-02 Unidad Técnica'!C146+'[4]20-03 Dir. Portuaria'!C146+'[4]20-04 Muelle Punt.'!C146+'[4]20-05 Muelle Quepos'!C146+'[4]20-06 Muelle Golfito'!C146</f>
        <v>0</v>
      </c>
    </row>
    <row r="144" spans="1:3" hidden="1">
      <c r="A144" s="12" t="s">
        <v>221</v>
      </c>
      <c r="B144" s="13" t="s">
        <v>222</v>
      </c>
      <c r="C144" s="11">
        <f>+'[4]20-01 Fiscaliz.'!C147+'[4]20-02 Unidad Técnica'!C147+'[4]20-03 Dir. Portuaria'!C147+'[4]20-04 Muelle Punt.'!C147+'[4]20-05 Muelle Quepos'!C147+'[4]20-06 Muelle Golfito'!C147</f>
        <v>0</v>
      </c>
    </row>
    <row r="145" spans="1:3" hidden="1">
      <c r="A145" s="12" t="s">
        <v>223</v>
      </c>
      <c r="B145" s="13" t="s">
        <v>224</v>
      </c>
      <c r="C145" s="11">
        <f>+'[4]20-01 Fiscaliz.'!C148+'[4]20-02 Unidad Técnica'!C148+'[4]20-03 Dir. Portuaria'!C148+'[4]20-04 Muelle Punt.'!C148+'[4]20-05 Muelle Quepos'!C148+'[4]20-06 Muelle Golfito'!C148</f>
        <v>0</v>
      </c>
    </row>
    <row r="146" spans="1:3" ht="17.45" hidden="1" customHeight="1">
      <c r="A146" s="12" t="s">
        <v>225</v>
      </c>
      <c r="B146" s="13" t="s">
        <v>226</v>
      </c>
      <c r="C146" s="11">
        <f>+'[4]20-01 Fiscaliz.'!C149+'[4]20-02 Unidad Técnica'!C149+'[4]20-03 Dir. Portuaria'!C149+'[4]20-04 Muelle Punt.'!C149+'[4]20-05 Muelle Quepos'!C149+'[4]20-06 Muelle Golfito'!C149</f>
        <v>0</v>
      </c>
    </row>
    <row r="147" spans="1:3" ht="14.45" hidden="1" customHeight="1">
      <c r="A147" s="12"/>
      <c r="B147" s="13"/>
      <c r="C147" s="11"/>
    </row>
    <row r="148" spans="1:3" ht="17.45" customHeight="1">
      <c r="A148" s="7" t="s">
        <v>227</v>
      </c>
      <c r="B148" s="8" t="s">
        <v>228</v>
      </c>
      <c r="C148" s="9">
        <f>+SUM(C150:C156)</f>
        <v>13305000</v>
      </c>
    </row>
    <row r="149" spans="1:3" hidden="1">
      <c r="A149" s="12"/>
      <c r="B149" s="13"/>
      <c r="C149" s="11"/>
    </row>
    <row r="150" spans="1:3">
      <c r="A150" s="12" t="s">
        <v>229</v>
      </c>
      <c r="B150" s="13" t="s">
        <v>230</v>
      </c>
      <c r="C150" s="11">
        <f>+'[4]20-01 Fiscaliz.'!C153+'[4]20-02 Unidad Técnica'!C153+'[4]20-03 Dir. Portuaria'!C153+'[4]20-04 Muelle Punt.'!C153+'[4]20-05 Muelle Quepos'!C153+'[4]20-06 Muelle Golfito'!C153</f>
        <v>6200000</v>
      </c>
    </row>
    <row r="151" spans="1:3">
      <c r="A151" s="12" t="s">
        <v>231</v>
      </c>
      <c r="B151" s="13" t="s">
        <v>232</v>
      </c>
      <c r="C151" s="11">
        <f>+'[4]20-01 Fiscaliz.'!C154+'[4]20-02 Unidad Técnica'!C154+'[4]20-03 Dir. Portuaria'!C154+'[4]20-04 Muelle Punt.'!C154+'[4]20-05 Muelle Quepos'!C154+'[4]20-06 Muelle Golfito'!C154</f>
        <v>2050000</v>
      </c>
    </row>
    <row r="152" spans="1:3">
      <c r="A152" s="12" t="s">
        <v>233</v>
      </c>
      <c r="B152" s="13" t="s">
        <v>234</v>
      </c>
      <c r="C152" s="11">
        <f>+'[4]20-01 Fiscaliz.'!C155+'[4]20-02 Unidad Técnica'!C155+'[4]20-03 Dir. Portuaria'!C155+'[4]20-04 Muelle Punt.'!C155+'[4]20-05 Muelle Quepos'!C155+'[4]20-06 Muelle Golfito'!C155</f>
        <v>125000</v>
      </c>
    </row>
    <row r="153" spans="1:3">
      <c r="A153" s="12" t="s">
        <v>235</v>
      </c>
      <c r="B153" s="13" t="s">
        <v>236</v>
      </c>
      <c r="C153" s="11">
        <f>+'[4]20-01 Fiscaliz.'!C156+'[4]20-02 Unidad Técnica'!C156+'[4]20-03 Dir. Portuaria'!C156+'[4]20-04 Muelle Punt.'!C156+'[4]20-05 Muelle Quepos'!C156+'[4]20-06 Muelle Golfito'!C156</f>
        <v>4200000</v>
      </c>
    </row>
    <row r="154" spans="1:3">
      <c r="A154" s="12" t="s">
        <v>237</v>
      </c>
      <c r="B154" s="13" t="s">
        <v>238</v>
      </c>
      <c r="C154" s="11">
        <f>+'[4]20-01 Fiscaliz.'!C157+'[4]20-02 Unidad Técnica'!C157+'[4]20-03 Dir. Portuaria'!C157+'[4]20-04 Muelle Punt.'!C157+'[4]20-05 Muelle Quepos'!C157+'[4]20-06 Muelle Golfito'!C157</f>
        <v>250000</v>
      </c>
    </row>
    <row r="155" spans="1:3">
      <c r="A155" s="12" t="s">
        <v>239</v>
      </c>
      <c r="B155" s="13" t="s">
        <v>240</v>
      </c>
      <c r="C155" s="11">
        <f>+'[4]20-01 Fiscaliz.'!C158+'[4]20-02 Unidad Técnica'!C158+'[4]20-03 Dir. Portuaria'!C158+'[4]20-04 Muelle Punt.'!C158+'[4]20-05 Muelle Quepos'!C158+'[4]20-06 Muelle Golfito'!C158</f>
        <v>300000</v>
      </c>
    </row>
    <row r="156" spans="1:3">
      <c r="A156" s="12" t="s">
        <v>241</v>
      </c>
      <c r="B156" s="13" t="s">
        <v>242</v>
      </c>
      <c r="C156" s="11">
        <f>+'[4]20-01 Fiscaliz.'!C159+'[4]20-02 Unidad Técnica'!C159+'[4]20-03 Dir. Portuaria'!C159+'[4]20-04 Muelle Punt.'!C159+'[4]20-05 Muelle Quepos'!C159+'[4]20-06 Muelle Golfito'!C159</f>
        <v>180000</v>
      </c>
    </row>
    <row r="157" spans="1:3" hidden="1">
      <c r="A157" s="12"/>
      <c r="B157" s="13"/>
      <c r="C157" s="11"/>
    </row>
    <row r="158" spans="1:3">
      <c r="A158" s="7" t="s">
        <v>243</v>
      </c>
      <c r="B158" s="8" t="s">
        <v>244</v>
      </c>
      <c r="C158" s="9">
        <f>+SUM(C160:C161)</f>
        <v>1150000</v>
      </c>
    </row>
    <row r="159" spans="1:3" hidden="1">
      <c r="A159" s="12"/>
      <c r="B159" s="13"/>
      <c r="C159" s="11"/>
    </row>
    <row r="160" spans="1:3">
      <c r="A160" s="12" t="s">
        <v>245</v>
      </c>
      <c r="B160" s="13" t="s">
        <v>246</v>
      </c>
      <c r="C160" s="11">
        <f>+'[4]20-01 Fiscaliz.'!C163+'[4]20-02 Unidad Técnica'!C163+'[4]20-03 Dir. Portuaria'!C163+'[4]20-04 Muelle Punt.'!C163+'[4]20-05 Muelle Quepos'!C163+'[4]20-06 Muelle Golfito'!C163</f>
        <v>250000</v>
      </c>
    </row>
    <row r="161" spans="1:3">
      <c r="A161" s="12" t="s">
        <v>247</v>
      </c>
      <c r="B161" s="13" t="s">
        <v>248</v>
      </c>
      <c r="C161" s="11">
        <f>+'[4]20-01 Fiscaliz.'!C164+'[4]20-02 Unidad Técnica'!C164+'[4]20-03 Dir. Portuaria'!C164+'[4]20-04 Muelle Punt.'!C164+'[4]20-05 Muelle Quepos'!C164+'[4]20-06 Muelle Golfito'!C164</f>
        <v>900000</v>
      </c>
    </row>
    <row r="162" spans="1:3" hidden="1">
      <c r="A162" s="12"/>
      <c r="B162" s="13"/>
      <c r="C162" s="11"/>
    </row>
    <row r="163" spans="1:3">
      <c r="A163" s="7" t="s">
        <v>249</v>
      </c>
      <c r="B163" s="8" t="s">
        <v>250</v>
      </c>
      <c r="C163" s="9">
        <f>+SUM(C165:C168)</f>
        <v>6000000</v>
      </c>
    </row>
    <row r="164" spans="1:3" hidden="1">
      <c r="A164" s="12"/>
      <c r="B164" s="13"/>
      <c r="C164" s="11"/>
    </row>
    <row r="165" spans="1:3" hidden="1">
      <c r="A165" s="12" t="s">
        <v>251</v>
      </c>
      <c r="B165" s="13" t="s">
        <v>252</v>
      </c>
      <c r="C165" s="11">
        <f>+'[4]20-01 Fiscaliz.'!C168+'[4]20-02 Unidad Técnica'!C168+'[4]20-03 Dir. Portuaria'!C168+'[4]20-04 Muelle Punt.'!C168+'[4]20-05 Muelle Quepos'!C168+'[4]20-06 Muelle Golfito'!C168</f>
        <v>0</v>
      </c>
    </row>
    <row r="166" spans="1:3" hidden="1">
      <c r="A166" s="12" t="s">
        <v>253</v>
      </c>
      <c r="B166" s="13" t="s">
        <v>254</v>
      </c>
      <c r="C166" s="11">
        <f>+'[4]20-01 Fiscaliz.'!C169+'[4]20-02 Unidad Técnica'!C169+'[4]20-03 Dir. Portuaria'!C169+'[4]20-04 Muelle Punt.'!C169+'[4]20-05 Muelle Quepos'!C169+'[4]20-06 Muelle Golfito'!C169</f>
        <v>0</v>
      </c>
    </row>
    <row r="167" spans="1:3" hidden="1">
      <c r="A167" s="12" t="s">
        <v>255</v>
      </c>
      <c r="B167" s="13" t="s">
        <v>256</v>
      </c>
      <c r="C167" s="11">
        <f>+'[4]20-01 Fiscaliz.'!C170+'[4]20-02 Unidad Técnica'!C170+'[4]20-03 Dir. Portuaria'!C170+'[4]20-04 Muelle Punt.'!C170+'[4]20-05 Muelle Quepos'!C170+'[4]20-06 Muelle Golfito'!C170</f>
        <v>0</v>
      </c>
    </row>
    <row r="168" spans="1:3">
      <c r="A168" s="12" t="s">
        <v>257</v>
      </c>
      <c r="B168" s="13" t="s">
        <v>258</v>
      </c>
      <c r="C168" s="11">
        <f>+'[4]20-01 Fiscaliz.'!C171+'[4]20-02 Unidad Técnica'!C171+'[4]20-03 Dir. Portuaria'!C171+'[4]20-04 Muelle Punt.'!C171+'[4]20-05 Muelle Quepos'!C171+'[4]20-06 Muelle Golfito'!C171</f>
        <v>6000000</v>
      </c>
    </row>
    <row r="169" spans="1:3" hidden="1">
      <c r="A169" s="12"/>
      <c r="B169" s="13"/>
      <c r="C169" s="11"/>
    </row>
    <row r="170" spans="1:3">
      <c r="A170" s="7" t="s">
        <v>259</v>
      </c>
      <c r="B170" s="8" t="s">
        <v>260</v>
      </c>
      <c r="C170" s="9">
        <f>+SUM(C172:C179)</f>
        <v>10615616</v>
      </c>
    </row>
    <row r="171" spans="1:3" hidden="1">
      <c r="A171" s="12"/>
      <c r="B171" s="13"/>
      <c r="C171" s="11"/>
    </row>
    <row r="172" spans="1:3" hidden="1">
      <c r="A172" s="12" t="s">
        <v>261</v>
      </c>
      <c r="B172" s="13" t="s">
        <v>262</v>
      </c>
      <c r="C172" s="11">
        <f>+'[4]20-01 Fiscaliz.'!C175+'[4]20-02 Unidad Técnica'!C175+'[4]20-03 Dir. Portuaria'!C175+'[4]20-04 Muelle Punt.'!C175+'[4]20-05 Muelle Quepos'!C175+'[4]20-06 Muelle Golfito'!C175</f>
        <v>0</v>
      </c>
    </row>
    <row r="173" spans="1:3">
      <c r="A173" s="12" t="s">
        <v>263</v>
      </c>
      <c r="B173" s="13" t="s">
        <v>264</v>
      </c>
      <c r="C173" s="11">
        <f>+'[4]20-01 Fiscaliz.'!C176+'[4]20-02 Unidad Técnica'!C176+'[4]20-03 Dir. Portuaria'!C176+'[4]20-04 Muelle Punt.'!C176+'[4]20-05 Muelle Quepos'!C176+'[4]20-06 Muelle Golfito'!C176</f>
        <v>500000</v>
      </c>
    </row>
    <row r="174" spans="1:3">
      <c r="A174" s="12" t="s">
        <v>265</v>
      </c>
      <c r="B174" s="13" t="s">
        <v>266</v>
      </c>
      <c r="C174" s="11">
        <f>+'[4]20-01 Fiscaliz.'!C177+'[4]20-02 Unidad Técnica'!C177+'[4]20-03 Dir. Portuaria'!C177+'[4]20-04 Muelle Punt.'!C177+'[4]20-05 Muelle Quepos'!C177+'[4]20-06 Muelle Golfito'!C177</f>
        <v>970000</v>
      </c>
    </row>
    <row r="175" spans="1:3">
      <c r="A175" s="12" t="s">
        <v>267</v>
      </c>
      <c r="B175" s="13" t="s">
        <v>268</v>
      </c>
      <c r="C175" s="11">
        <f>+'[4]20-01 Fiscaliz.'!C178+'[4]20-02 Unidad Técnica'!C178+'[4]20-03 Dir. Portuaria'!C178+'[4]20-04 Muelle Punt.'!C178+'[4]20-05 Muelle Quepos'!C178+'[4]20-06 Muelle Golfito'!C178</f>
        <v>4300000</v>
      </c>
    </row>
    <row r="176" spans="1:3">
      <c r="A176" s="12" t="s">
        <v>269</v>
      </c>
      <c r="B176" s="13" t="s">
        <v>270</v>
      </c>
      <c r="C176" s="11">
        <f>+'[4]20-01 Fiscaliz.'!C179+'[4]20-02 Unidad Técnica'!C179+'[4]20-03 Dir. Portuaria'!C179+'[4]20-04 Muelle Punt.'!C179+'[4]20-05 Muelle Quepos'!C179+'[4]20-06 Muelle Golfito'!C179</f>
        <v>675000</v>
      </c>
    </row>
    <row r="177" spans="1:3">
      <c r="A177" s="12" t="s">
        <v>271</v>
      </c>
      <c r="B177" s="13" t="s">
        <v>272</v>
      </c>
      <c r="C177" s="11">
        <f>+'[4]20-01 Fiscaliz.'!C180+'[4]20-02 Unidad Técnica'!C180+'[4]20-03 Dir. Portuaria'!C180+'[4]20-04 Muelle Punt.'!C180+'[4]20-05 Muelle Quepos'!C180+'[4]20-06 Muelle Golfito'!C180</f>
        <v>2920616</v>
      </c>
    </row>
    <row r="178" spans="1:3" hidden="1">
      <c r="A178" s="12" t="s">
        <v>273</v>
      </c>
      <c r="B178" s="13" t="s">
        <v>274</v>
      </c>
      <c r="C178" s="11">
        <f>+'[4]20-01 Fiscaliz.'!C181+'[4]20-02 Unidad Técnica'!C181+'[4]20-03 Dir. Portuaria'!C181+'[4]20-04 Muelle Punt.'!C181+'[4]20-05 Muelle Quepos'!C181+'[4]20-06 Muelle Golfito'!C181</f>
        <v>0</v>
      </c>
    </row>
    <row r="179" spans="1:3">
      <c r="A179" s="12" t="s">
        <v>275</v>
      </c>
      <c r="B179" s="13" t="s">
        <v>276</v>
      </c>
      <c r="C179" s="11">
        <f>+'[4]20-01 Fiscaliz.'!C182+'[4]20-02 Unidad Técnica'!C182+'[4]20-03 Dir. Portuaria'!C182+'[4]20-04 Muelle Punt.'!C182+'[4]20-05 Muelle Quepos'!C182+'[4]20-06 Muelle Golfito'!C182</f>
        <v>1250000</v>
      </c>
    </row>
    <row r="180" spans="1:3" hidden="1">
      <c r="A180" s="7"/>
      <c r="B180" s="13"/>
      <c r="C180" s="9"/>
    </row>
    <row r="181" spans="1:3">
      <c r="A181" s="7" t="s">
        <v>18</v>
      </c>
      <c r="B181" s="8" t="s">
        <v>19</v>
      </c>
      <c r="C181" s="9">
        <f>+C183+C194+C205+C211</f>
        <v>5669977255.0699997</v>
      </c>
    </row>
    <row r="182" spans="1:3" hidden="1">
      <c r="A182" s="12"/>
      <c r="B182" s="13"/>
      <c r="C182" s="11"/>
    </row>
    <row r="183" spans="1:3">
      <c r="A183" s="7" t="s">
        <v>277</v>
      </c>
      <c r="B183" s="8" t="s">
        <v>278</v>
      </c>
      <c r="C183" s="9">
        <f>+SUM(C185:C192)</f>
        <v>400710000</v>
      </c>
    </row>
    <row r="184" spans="1:3" hidden="1">
      <c r="A184" s="12"/>
      <c r="B184" s="13"/>
      <c r="C184" s="11"/>
    </row>
    <row r="185" spans="1:3" hidden="1">
      <c r="A185" s="12" t="s">
        <v>279</v>
      </c>
      <c r="B185" s="13" t="s">
        <v>280</v>
      </c>
      <c r="C185" s="11">
        <f>+'[4]20-01 Fiscaliz.'!C188+'[4]20-02 Unidad Técnica'!C188+'[4]20-03 Dir. Portuaria'!C188+'[4]20-04 Muelle Punt.'!C188+'[4]20-05 Muelle Quepos'!C188+'[4]20-06 Muelle Golfito'!C188</f>
        <v>0</v>
      </c>
    </row>
    <row r="186" spans="1:3" hidden="1">
      <c r="A186" s="12" t="s">
        <v>281</v>
      </c>
      <c r="B186" s="13" t="s">
        <v>282</v>
      </c>
      <c r="C186" s="11">
        <f>+'[4]20-01 Fiscaliz.'!C189+'[4]20-02 Unidad Técnica'!C189+'[4]20-03 Dir. Portuaria'!C189+'[4]20-04 Muelle Punt.'!C189+'[4]20-05 Muelle Quepos'!C189+'[4]20-06 Muelle Golfito'!C189</f>
        <v>0</v>
      </c>
    </row>
    <row r="187" spans="1:3" hidden="1">
      <c r="A187" s="12" t="s">
        <v>283</v>
      </c>
      <c r="B187" s="13" t="s">
        <v>284</v>
      </c>
      <c r="C187" s="11">
        <f>+'[4]20-01 Fiscaliz.'!C190+'[4]20-02 Unidad Técnica'!C190+'[4]20-03 Dir. Portuaria'!C190+'[4]20-04 Muelle Punt.'!C190+'[4]20-05 Muelle Quepos'!C190+'[4]20-06 Muelle Golfito'!C190</f>
        <v>0</v>
      </c>
    </row>
    <row r="188" spans="1:3" hidden="1">
      <c r="A188" s="12" t="s">
        <v>285</v>
      </c>
      <c r="B188" s="13" t="s">
        <v>286</v>
      </c>
      <c r="C188" s="11">
        <f>+'[4]20-01 Fiscaliz.'!C191+'[4]20-02 Unidad Técnica'!C191+'[4]20-03 Dir. Portuaria'!C191+'[4]20-04 Muelle Punt.'!C191+'[4]20-05 Muelle Quepos'!C191+'[4]20-06 Muelle Golfito'!C191</f>
        <v>0</v>
      </c>
    </row>
    <row r="189" spans="1:3" hidden="1">
      <c r="A189" s="12" t="s">
        <v>287</v>
      </c>
      <c r="B189" s="13" t="s">
        <v>288</v>
      </c>
      <c r="C189" s="11">
        <f>+'[4]20-01 Fiscaliz.'!C192+'[4]20-02 Unidad Técnica'!C192+'[4]20-03 Dir. Portuaria'!C192+'[4]20-04 Muelle Punt.'!C192+'[4]20-05 Muelle Quepos'!C192+'[4]20-06 Muelle Golfito'!C192</f>
        <v>0</v>
      </c>
    </row>
    <row r="190" spans="1:3">
      <c r="A190" s="12" t="s">
        <v>289</v>
      </c>
      <c r="B190" s="13" t="s">
        <v>290</v>
      </c>
      <c r="C190" s="11">
        <f>+'[4]20-01 Fiscaliz.'!C193+'[4]20-02 Unidad Técnica'!C193+'[4]20-03 Dir. Portuaria'!C193+'[4]20-04 Muelle Punt.'!C193+'[4]20-05 Muelle Quepos'!C193+'[4]20-06 Muelle Golfito'!C193</f>
        <v>500000</v>
      </c>
    </row>
    <row r="191" spans="1:3" hidden="1">
      <c r="A191" s="12" t="s">
        <v>291</v>
      </c>
      <c r="B191" s="13" t="s">
        <v>292</v>
      </c>
      <c r="C191" s="11">
        <f>+'[4]20-01 Fiscaliz.'!C194+'[4]20-02 Unidad Técnica'!C194+'[4]20-03 Dir. Portuaria'!C194+'[4]20-04 Muelle Punt.'!C194+'[4]20-05 Muelle Quepos'!C194+'[4]20-06 Muelle Golfito'!C194</f>
        <v>0</v>
      </c>
    </row>
    <row r="192" spans="1:3">
      <c r="A192" s="12" t="s">
        <v>293</v>
      </c>
      <c r="B192" s="13" t="s">
        <v>294</v>
      </c>
      <c r="C192" s="11">
        <f>+'[4]20-01 Fiscaliz.'!C195+'[4]20-02 Unidad Técnica'!C195+'[4]20-03 Dir. Portuaria'!C195+'[4]20-04 Muelle Punt.'!C195+'[4]20-05 Muelle Quepos'!C195+'[4]20-06 Muelle Golfito'!C195</f>
        <v>400210000</v>
      </c>
    </row>
    <row r="193" spans="1:3" hidden="1">
      <c r="A193" s="12"/>
      <c r="B193" s="13"/>
      <c r="C193" s="11"/>
    </row>
    <row r="194" spans="1:3">
      <c r="A194" s="7" t="s">
        <v>295</v>
      </c>
      <c r="B194" s="8" t="s">
        <v>296</v>
      </c>
      <c r="C194" s="9">
        <f>+SUM(C196:C203)</f>
        <v>5269267255.0699997</v>
      </c>
    </row>
    <row r="195" spans="1:3" hidden="1">
      <c r="A195" s="12"/>
      <c r="B195" s="13"/>
      <c r="C195" s="11"/>
    </row>
    <row r="196" spans="1:3" hidden="1">
      <c r="A196" s="12" t="s">
        <v>297</v>
      </c>
      <c r="B196" s="13" t="s">
        <v>298</v>
      </c>
      <c r="C196" s="11">
        <f>+'[4]20-01 Fiscaliz.'!C199+'[4]20-02 Unidad Técnica'!C199+'[4]20-03 Dir. Portuaria'!C199+'[4]20-04 Muelle Punt.'!C199+'[4]20-05 Muelle Quepos'!C199+'[4]20-06 Muelle Golfito'!C199</f>
        <v>0</v>
      </c>
    </row>
    <row r="197" spans="1:3" hidden="1">
      <c r="A197" s="12" t="s">
        <v>299</v>
      </c>
      <c r="B197" s="13" t="s">
        <v>300</v>
      </c>
      <c r="C197" s="11">
        <f>+'[4]20-01 Fiscaliz.'!C200+'[4]20-02 Unidad Técnica'!C200+'[4]20-03 Dir. Portuaria'!C200+'[4]20-04 Muelle Punt.'!C200+'[4]20-05 Muelle Quepos'!C200+'[4]20-06 Muelle Golfito'!C200</f>
        <v>0</v>
      </c>
    </row>
    <row r="198" spans="1:3" hidden="1">
      <c r="A198" s="12" t="s">
        <v>301</v>
      </c>
      <c r="B198" s="13" t="s">
        <v>302</v>
      </c>
      <c r="C198" s="11">
        <f>+'[4]20-01 Fiscaliz.'!C201+'[4]20-02 Unidad Técnica'!C201+'[4]20-03 Dir. Portuaria'!C201+'[4]20-04 Muelle Punt.'!C201+'[4]20-05 Muelle Quepos'!C201+'[4]20-06 Muelle Golfito'!C201</f>
        <v>0</v>
      </c>
    </row>
    <row r="199" spans="1:3">
      <c r="A199" s="12" t="s">
        <v>303</v>
      </c>
      <c r="B199" s="13" t="s">
        <v>304</v>
      </c>
      <c r="C199" s="11">
        <f>+'[4]20-01 Fiscaliz.'!C202+'[4]20-02 Unidad Técnica'!C202+'[4]20-03 Dir. Portuaria'!C202+'[4]20-04 Muelle Punt.'!C202+'[4]20-05 Muelle Quepos'!C202+'[4]20-06 Muelle Golfito'!C202</f>
        <v>5136767255.0699997</v>
      </c>
    </row>
    <row r="200" spans="1:3" hidden="1">
      <c r="A200" s="12" t="s">
        <v>305</v>
      </c>
      <c r="B200" s="13" t="s">
        <v>306</v>
      </c>
      <c r="C200" s="11">
        <f>+'[4]20-01 Fiscaliz.'!C203+'[4]20-02 Unidad Técnica'!C203+'[4]20-03 Dir. Portuaria'!C203+'[4]20-04 Muelle Punt.'!C203+'[4]20-05 Muelle Quepos'!C203+'[4]20-06 Muelle Golfito'!C203</f>
        <v>0</v>
      </c>
    </row>
    <row r="201" spans="1:3" hidden="1">
      <c r="A201" s="12" t="s">
        <v>307</v>
      </c>
      <c r="B201" s="13" t="s">
        <v>308</v>
      </c>
      <c r="C201" s="11">
        <f>+'[4]20-01 Fiscaliz.'!C204+'[4]20-02 Unidad Técnica'!C204+'[4]20-03 Dir. Portuaria'!C204+'[4]20-04 Muelle Punt.'!C204+'[4]20-05 Muelle Quepos'!C204+'[4]20-06 Muelle Golfito'!C204</f>
        <v>0</v>
      </c>
    </row>
    <row r="202" spans="1:3" hidden="1">
      <c r="A202" s="12" t="s">
        <v>309</v>
      </c>
      <c r="B202" s="13" t="s">
        <v>310</v>
      </c>
      <c r="C202" s="11">
        <f>+'[4]20-01 Fiscaliz.'!C205+'[4]20-02 Unidad Técnica'!C205+'[4]20-03 Dir. Portuaria'!C205+'[4]20-04 Muelle Punt.'!C205+'[4]20-05 Muelle Quepos'!C205+'[4]20-06 Muelle Golfito'!C205</f>
        <v>0</v>
      </c>
    </row>
    <row r="203" spans="1:3">
      <c r="A203" s="17" t="s">
        <v>311</v>
      </c>
      <c r="B203" s="18" t="s">
        <v>312</v>
      </c>
      <c r="C203" s="59">
        <f>+'[4]20-01 Fiscaliz.'!C206+'[4]20-02 Unidad Técnica'!C206+'[4]20-03 Dir. Portuaria'!C206+'[4]20-04 Muelle Punt.'!C206+'[4]20-05 Muelle Quepos'!C206+'[4]20-06 Muelle Golfito'!C206</f>
        <v>132500000</v>
      </c>
    </row>
    <row r="204" spans="1:3" hidden="1">
      <c r="A204" s="12"/>
      <c r="B204" s="13"/>
      <c r="C204" s="11"/>
    </row>
    <row r="205" spans="1:3" hidden="1">
      <c r="A205" s="7" t="s">
        <v>413</v>
      </c>
      <c r="B205" s="8" t="s">
        <v>414</v>
      </c>
      <c r="C205" s="9">
        <f>+SUM(C207:C209)</f>
        <v>0</v>
      </c>
    </row>
    <row r="206" spans="1:3" hidden="1">
      <c r="A206" s="12"/>
      <c r="B206" s="13"/>
      <c r="C206" s="11"/>
    </row>
    <row r="207" spans="1:3" hidden="1">
      <c r="A207" s="12" t="s">
        <v>415</v>
      </c>
      <c r="B207" s="13" t="s">
        <v>416</v>
      </c>
      <c r="C207" s="11">
        <f>+'[4]20-01 Fiscaliz.'!C210+'[4]20-02 Unidad Técnica'!C210+'[4]20-03 Dir. Portuaria'!C210+'[4]20-04 Muelle Punt.'!C210+'[4]20-05 Muelle Quepos'!C210+'[4]20-06 Muelle Golfito'!C210</f>
        <v>0</v>
      </c>
    </row>
    <row r="208" spans="1:3" hidden="1">
      <c r="A208" s="12" t="s">
        <v>417</v>
      </c>
      <c r="B208" s="13" t="s">
        <v>418</v>
      </c>
      <c r="C208" s="11">
        <f>+'[4]20-01 Fiscaliz.'!C211+'[4]20-02 Unidad Técnica'!C211+'[4]20-03 Dir. Portuaria'!C211+'[4]20-04 Muelle Punt.'!C211+'[4]20-05 Muelle Quepos'!C211+'[4]20-06 Muelle Golfito'!C211</f>
        <v>0</v>
      </c>
    </row>
    <row r="209" spans="1:3" hidden="1">
      <c r="A209" s="12" t="s">
        <v>419</v>
      </c>
      <c r="B209" s="13" t="s">
        <v>420</v>
      </c>
      <c r="C209" s="11">
        <f>+'[4]20-01 Fiscaliz.'!C212+'[4]20-02 Unidad Técnica'!C212+'[4]20-03 Dir. Portuaria'!C212+'[4]20-04 Muelle Punt.'!C212+'[4]20-05 Muelle Quepos'!C212+'[4]20-06 Muelle Golfito'!C212</f>
        <v>0</v>
      </c>
    </row>
    <row r="210" spans="1:3" hidden="1">
      <c r="A210" s="12"/>
      <c r="B210" s="13"/>
      <c r="C210" s="11"/>
    </row>
    <row r="211" spans="1:3" hidden="1">
      <c r="A211" s="7" t="s">
        <v>421</v>
      </c>
      <c r="B211" s="8" t="s">
        <v>314</v>
      </c>
      <c r="C211" s="9">
        <f>SUM(C213:C214)</f>
        <v>0</v>
      </c>
    </row>
    <row r="212" spans="1:3" hidden="1">
      <c r="A212" s="7"/>
      <c r="B212" s="8"/>
      <c r="C212" s="9"/>
    </row>
    <row r="213" spans="1:3" hidden="1">
      <c r="A213" s="12" t="s">
        <v>422</v>
      </c>
      <c r="B213" s="13" t="s">
        <v>318</v>
      </c>
      <c r="C213" s="11">
        <f>+'[4]20-06 Muelle Golfito'!C216+'[4]20-05 Muelle Quepos'!C216+'[4]20-04 Muelle Punt.'!C216</f>
        <v>0</v>
      </c>
    </row>
    <row r="214" spans="1:3" hidden="1">
      <c r="A214" s="12" t="s">
        <v>423</v>
      </c>
      <c r="B214" s="13" t="s">
        <v>424</v>
      </c>
      <c r="C214" s="11">
        <f>+'[4]20-01 Fiscaliz.'!C216</f>
        <v>0</v>
      </c>
    </row>
    <row r="215" spans="1:3" hidden="1">
      <c r="A215" s="7" t="s">
        <v>20</v>
      </c>
      <c r="B215" s="8" t="s">
        <v>21</v>
      </c>
      <c r="C215" s="9">
        <f>+C217+C229+C236+C245+C252+C256+C261</f>
        <v>0</v>
      </c>
    </row>
    <row r="216" spans="1:3" hidden="1">
      <c r="A216" s="12"/>
      <c r="B216" s="13"/>
      <c r="C216" s="11"/>
    </row>
    <row r="217" spans="1:3" hidden="1">
      <c r="A217" s="7" t="s">
        <v>323</v>
      </c>
      <c r="B217" s="8" t="s">
        <v>324</v>
      </c>
      <c r="C217" s="9">
        <f>+SUM(C219:C227)</f>
        <v>0</v>
      </c>
    </row>
    <row r="218" spans="1:3" hidden="1">
      <c r="A218" s="12"/>
      <c r="B218" s="13"/>
      <c r="C218" s="11"/>
    </row>
    <row r="219" spans="1:3" hidden="1">
      <c r="A219" s="12" t="s">
        <v>325</v>
      </c>
      <c r="B219" s="13" t="s">
        <v>326</v>
      </c>
      <c r="C219" s="11">
        <f>+'[4]20-01 Fiscaliz.'!C222+'[4]20-02 Unidad Técnica'!C223+'[4]20-03 Dir. Portuaria'!C222+'[4]20-04 Muelle Punt.'!C223+'[4]20-05 Muelle Quepos'!C223+'[4]20-06 Muelle Golfito'!C223</f>
        <v>0</v>
      </c>
    </row>
    <row r="220" spans="1:3" hidden="1">
      <c r="A220" s="12" t="s">
        <v>327</v>
      </c>
      <c r="B220" s="13" t="s">
        <v>328</v>
      </c>
      <c r="C220" s="11">
        <f>+'[4]20-01 Fiscaliz.'!C223+'[4]20-02 Unidad Técnica'!C224+'[4]20-03 Dir. Portuaria'!C223+'[4]20-04 Muelle Punt.'!C224+'[4]20-05 Muelle Quepos'!C224+'[4]20-06 Muelle Golfito'!C224</f>
        <v>0</v>
      </c>
    </row>
    <row r="221" spans="1:3" hidden="1">
      <c r="A221" s="12" t="s">
        <v>329</v>
      </c>
      <c r="B221" s="13" t="s">
        <v>330</v>
      </c>
      <c r="C221" s="11">
        <f>+'[4]20-01 Fiscaliz.'!C224+'[4]20-02 Unidad Técnica'!C225+'[4]20-03 Dir. Portuaria'!C224+'[4]20-04 Muelle Punt.'!C225+'[4]20-05 Muelle Quepos'!C225+'[4]20-06 Muelle Golfito'!C225</f>
        <v>0</v>
      </c>
    </row>
    <row r="222" spans="1:3" hidden="1">
      <c r="A222" s="12" t="s">
        <v>331</v>
      </c>
      <c r="B222" s="13" t="s">
        <v>332</v>
      </c>
      <c r="C222" s="11">
        <f>+'[4]20-01 Fiscaliz.'!C225+'[4]20-02 Unidad Técnica'!C226+'[4]20-03 Dir. Portuaria'!C225+'[4]20-04 Muelle Punt.'!C226+'[4]20-05 Muelle Quepos'!C226+'[4]20-06 Muelle Golfito'!C226</f>
        <v>0</v>
      </c>
    </row>
    <row r="223" spans="1:3" hidden="1">
      <c r="A223" s="12" t="s">
        <v>333</v>
      </c>
      <c r="B223" s="13" t="s">
        <v>334</v>
      </c>
      <c r="C223" s="11">
        <f>+'[4]20-01 Fiscaliz.'!C226+'[4]20-02 Unidad Técnica'!C227+'[4]20-03 Dir. Portuaria'!C226+'[4]20-04 Muelle Punt.'!C227+'[4]20-05 Muelle Quepos'!C227+'[4]20-06 Muelle Golfito'!C227</f>
        <v>0</v>
      </c>
    </row>
    <row r="224" spans="1:3" hidden="1">
      <c r="A224" s="12" t="s">
        <v>335</v>
      </c>
      <c r="B224" s="13" t="s">
        <v>336</v>
      </c>
      <c r="C224" s="11">
        <f>+'[4]20-01 Fiscaliz.'!C227+'[4]20-02 Unidad Técnica'!C228+'[4]20-03 Dir. Portuaria'!C227+'[4]20-04 Muelle Punt.'!C228+'[4]20-05 Muelle Quepos'!C228+'[4]20-06 Muelle Golfito'!C228</f>
        <v>0</v>
      </c>
    </row>
    <row r="225" spans="1:3" hidden="1">
      <c r="A225" s="12" t="s">
        <v>337</v>
      </c>
      <c r="B225" s="13" t="s">
        <v>338</v>
      </c>
      <c r="C225" s="11">
        <f>+'[4]20-01 Fiscaliz.'!C228+'[4]20-02 Unidad Técnica'!C229+'[4]20-03 Dir. Portuaria'!C228+'[4]20-04 Muelle Punt.'!C229+'[4]20-05 Muelle Quepos'!C229+'[4]20-06 Muelle Golfito'!C229</f>
        <v>0</v>
      </c>
    </row>
    <row r="226" spans="1:3" hidden="1">
      <c r="A226" s="12" t="s">
        <v>339</v>
      </c>
      <c r="B226" s="13" t="s">
        <v>340</v>
      </c>
      <c r="C226" s="11">
        <f>+'[4]20-01 Fiscaliz.'!C229+'[4]20-02 Unidad Técnica'!C230+'[4]20-03 Dir. Portuaria'!C229+'[4]20-04 Muelle Punt.'!C230+'[4]20-05 Muelle Quepos'!C230+'[4]20-06 Muelle Golfito'!C230</f>
        <v>0</v>
      </c>
    </row>
    <row r="227" spans="1:3" hidden="1">
      <c r="A227" s="12" t="s">
        <v>341</v>
      </c>
      <c r="B227" s="13" t="s">
        <v>342</v>
      </c>
      <c r="C227" s="11">
        <f>+'[4]20-01 Fiscaliz.'!C230+'[4]20-02 Unidad Técnica'!C231+'[4]20-03 Dir. Portuaria'!C230+'[4]20-04 Muelle Punt.'!C231+'[4]20-05 Muelle Quepos'!C231+'[4]20-06 Muelle Golfito'!C231</f>
        <v>0</v>
      </c>
    </row>
    <row r="228" spans="1:3" hidden="1">
      <c r="A228" s="12"/>
      <c r="B228" s="13"/>
      <c r="C228" s="11"/>
    </row>
    <row r="229" spans="1:3" hidden="1">
      <c r="A229" s="7" t="s">
        <v>343</v>
      </c>
      <c r="B229" s="8" t="s">
        <v>344</v>
      </c>
      <c r="C229" s="9">
        <f>+SUM(C231:C234)</f>
        <v>0</v>
      </c>
    </row>
    <row r="230" spans="1:3" hidden="1">
      <c r="A230" s="12"/>
      <c r="B230" s="13"/>
      <c r="C230" s="11"/>
    </row>
    <row r="231" spans="1:3" hidden="1">
      <c r="A231" s="12" t="s">
        <v>345</v>
      </c>
      <c r="B231" s="13" t="s">
        <v>346</v>
      </c>
      <c r="C231" s="11">
        <f>+'[4]20-01 Fiscaliz.'!C234+'[4]20-02 Unidad Técnica'!C235+'[4]20-03 Dir. Portuaria'!C234+'[4]20-04 Muelle Punt.'!C235+'[4]20-05 Muelle Quepos'!C235+'[4]20-06 Muelle Golfito'!C235</f>
        <v>0</v>
      </c>
    </row>
    <row r="232" spans="1:3" hidden="1">
      <c r="A232" s="12" t="s">
        <v>347</v>
      </c>
      <c r="B232" s="13" t="s">
        <v>348</v>
      </c>
      <c r="C232" s="11">
        <f>+'[4]20-01 Fiscaliz.'!C235+'[4]20-02 Unidad Técnica'!C236+'[4]20-03 Dir. Portuaria'!C235+'[4]20-04 Muelle Punt.'!C236+'[4]20-05 Muelle Quepos'!C236+'[4]20-06 Muelle Golfito'!C236</f>
        <v>0</v>
      </c>
    </row>
    <row r="233" spans="1:3" hidden="1">
      <c r="A233" s="12" t="s">
        <v>349</v>
      </c>
      <c r="B233" s="13" t="s">
        <v>350</v>
      </c>
      <c r="C233" s="11">
        <f>+'[4]20-01 Fiscaliz.'!C236+'[4]20-02 Unidad Técnica'!C237+'[4]20-03 Dir. Portuaria'!C236+'[4]20-04 Muelle Punt.'!C237+'[4]20-05 Muelle Quepos'!C237+'[4]20-06 Muelle Golfito'!C237</f>
        <v>0</v>
      </c>
    </row>
    <row r="234" spans="1:3" hidden="1">
      <c r="A234" s="12" t="s">
        <v>351</v>
      </c>
      <c r="B234" s="13" t="s">
        <v>352</v>
      </c>
      <c r="C234" s="11">
        <f>+'[4]20-01 Fiscaliz.'!C237+'[4]20-02 Unidad Técnica'!C238+'[4]20-03 Dir. Portuaria'!C237+'[4]20-04 Muelle Punt.'!C238+'[4]20-05 Muelle Quepos'!C238+'[4]20-06 Muelle Golfito'!C238</f>
        <v>0</v>
      </c>
    </row>
    <row r="235" spans="1:3" hidden="1">
      <c r="A235" s="14"/>
      <c r="B235" s="13"/>
      <c r="C235" s="11"/>
    </row>
    <row r="236" spans="1:3" hidden="1">
      <c r="A236" s="7" t="s">
        <v>353</v>
      </c>
      <c r="B236" s="8" t="s">
        <v>354</v>
      </c>
      <c r="C236" s="9">
        <f>+SUM(C238:C243)</f>
        <v>0</v>
      </c>
    </row>
    <row r="237" spans="1:3" hidden="1">
      <c r="A237" s="7"/>
      <c r="B237" s="13"/>
      <c r="C237" s="9"/>
    </row>
    <row r="238" spans="1:3" hidden="1">
      <c r="A238" s="12" t="s">
        <v>355</v>
      </c>
      <c r="B238" s="13" t="s">
        <v>356</v>
      </c>
      <c r="C238" s="11">
        <f>+'[4]20-01 Fiscaliz.'!C241+'[4]20-02 Unidad Técnica'!C242+'[4]20-03 Dir. Portuaria'!C241+'[4]20-04 Muelle Punt.'!C242+'[4]20-05 Muelle Quepos'!C242+'[4]20-06 Muelle Golfito'!C242</f>
        <v>0</v>
      </c>
    </row>
    <row r="239" spans="1:3" hidden="1">
      <c r="A239" s="12" t="s">
        <v>357</v>
      </c>
      <c r="B239" s="13" t="s">
        <v>358</v>
      </c>
      <c r="C239" s="11">
        <f>+'[4]20-01 Fiscaliz.'!C242+'[4]20-02 Unidad Técnica'!C243+'[4]20-03 Dir. Portuaria'!C242+'[4]20-04 Muelle Punt.'!C243+'[4]20-05 Muelle Quepos'!C243+'[4]20-06 Muelle Golfito'!C243</f>
        <v>0</v>
      </c>
    </row>
    <row r="240" spans="1:3" hidden="1">
      <c r="A240" s="12" t="s">
        <v>359</v>
      </c>
      <c r="B240" s="13" t="s">
        <v>360</v>
      </c>
      <c r="C240" s="11">
        <f>+'[4]20-01 Fiscaliz.'!C243+'[4]20-02 Unidad Técnica'!C244+'[4]20-03 Dir. Portuaria'!C243+'[4]20-04 Muelle Punt.'!C244+'[4]20-05 Muelle Quepos'!C244+'[4]20-06 Muelle Golfito'!C244</f>
        <v>0</v>
      </c>
    </row>
    <row r="241" spans="1:3" hidden="1">
      <c r="A241" s="12" t="s">
        <v>361</v>
      </c>
      <c r="B241" s="13" t="s">
        <v>362</v>
      </c>
      <c r="C241" s="11">
        <f>+'[4]20-01 Fiscaliz.'!C244+'[4]20-02 Unidad Técnica'!C245+'[4]20-03 Dir. Portuaria'!C244+'[4]20-04 Muelle Punt.'!C245+'[4]20-05 Muelle Quepos'!C245+'[4]20-06 Muelle Golfito'!C245</f>
        <v>0</v>
      </c>
    </row>
    <row r="242" spans="1:3" hidden="1">
      <c r="A242" s="12" t="s">
        <v>363</v>
      </c>
      <c r="B242" s="13" t="s">
        <v>364</v>
      </c>
      <c r="C242" s="11">
        <f>+'[4]20-01 Fiscaliz.'!C245+'[4]20-02 Unidad Técnica'!C246+'[4]20-03 Dir. Portuaria'!C245+'[4]20-04 Muelle Punt.'!C246+'[4]20-05 Muelle Quepos'!C246+'[4]20-06 Muelle Golfito'!C246</f>
        <v>0</v>
      </c>
    </row>
    <row r="243" spans="1:3" hidden="1">
      <c r="A243" s="12" t="s">
        <v>365</v>
      </c>
      <c r="B243" s="13" t="s">
        <v>366</v>
      </c>
      <c r="C243" s="11">
        <f>+'[4]20-01 Fiscaliz.'!C246+'[4]20-02 Unidad Técnica'!C247+'[4]20-03 Dir. Portuaria'!C246+'[4]20-04 Muelle Punt.'!C247+'[4]20-05 Muelle Quepos'!C247+'[4]20-06 Muelle Golfito'!C247</f>
        <v>0</v>
      </c>
    </row>
    <row r="244" spans="1:3" hidden="1">
      <c r="A244" s="12"/>
      <c r="B244" s="13"/>
      <c r="C244" s="11"/>
    </row>
    <row r="245" spans="1:3" hidden="1">
      <c r="A245" s="7" t="s">
        <v>367</v>
      </c>
      <c r="B245" s="16" t="s">
        <v>368</v>
      </c>
      <c r="C245" s="9">
        <f>+SUM(C247:C250)</f>
        <v>0</v>
      </c>
    </row>
    <row r="246" spans="1:3" hidden="1">
      <c r="A246" s="7"/>
      <c r="B246" s="13"/>
      <c r="C246" s="11"/>
    </row>
    <row r="247" spans="1:3" hidden="1">
      <c r="A247" s="12" t="s">
        <v>369</v>
      </c>
      <c r="B247" s="13" t="s">
        <v>370</v>
      </c>
      <c r="C247" s="11">
        <f>+'[4]20-01 Fiscaliz.'!C250+'[4]20-02 Unidad Técnica'!C251+'[4]20-03 Dir. Portuaria'!C250+'[4]20-04 Muelle Punt.'!C251+'[4]20-05 Muelle Quepos'!C251+'[4]20-06 Muelle Golfito'!C251</f>
        <v>0</v>
      </c>
    </row>
    <row r="248" spans="1:3" hidden="1">
      <c r="A248" s="12" t="s">
        <v>371</v>
      </c>
      <c r="B248" s="13" t="s">
        <v>372</v>
      </c>
      <c r="C248" s="11">
        <f>+'[4]20-01 Fiscaliz.'!C251+'[4]20-02 Unidad Técnica'!C252+'[4]20-03 Dir. Portuaria'!C251+'[4]20-04 Muelle Punt.'!C252+'[4]20-05 Muelle Quepos'!C252+'[4]20-06 Muelle Golfito'!C252</f>
        <v>0</v>
      </c>
    </row>
    <row r="249" spans="1:3" hidden="1">
      <c r="A249" s="12" t="s">
        <v>373</v>
      </c>
      <c r="B249" s="13" t="s">
        <v>374</v>
      </c>
      <c r="C249" s="11">
        <f>+'[4]20-01 Fiscaliz.'!C252+'[4]20-02 Unidad Técnica'!C253+'[4]20-03 Dir. Portuaria'!C252+'[4]20-04 Muelle Punt.'!C253+'[4]20-05 Muelle Quepos'!C253+'[4]20-06 Muelle Golfito'!C253</f>
        <v>0</v>
      </c>
    </row>
    <row r="250" spans="1:3" hidden="1">
      <c r="A250" s="12" t="s">
        <v>375</v>
      </c>
      <c r="B250" s="13" t="s">
        <v>376</v>
      </c>
      <c r="C250" s="11">
        <f>+'[4]20-01 Fiscaliz.'!C253+'[4]20-02 Unidad Técnica'!C254+'[4]20-03 Dir. Portuaria'!C253+'[4]20-04 Muelle Punt.'!C254+'[4]20-05 Muelle Quepos'!C254+'[4]20-06 Muelle Golfito'!C254</f>
        <v>0</v>
      </c>
    </row>
    <row r="251" spans="1:3" hidden="1">
      <c r="A251" s="12"/>
      <c r="B251" s="13"/>
      <c r="C251" s="11"/>
    </row>
    <row r="252" spans="1:3" hidden="1">
      <c r="A252" s="7" t="s">
        <v>377</v>
      </c>
      <c r="B252" s="8" t="s">
        <v>378</v>
      </c>
      <c r="C252" s="9">
        <f>+SUM(C254)</f>
        <v>0</v>
      </c>
    </row>
    <row r="253" spans="1:3" hidden="1">
      <c r="A253" s="7"/>
      <c r="B253" s="13"/>
      <c r="C253" s="9"/>
    </row>
    <row r="254" spans="1:3" hidden="1">
      <c r="A254" s="12" t="s">
        <v>379</v>
      </c>
      <c r="B254" s="13" t="s">
        <v>380</v>
      </c>
      <c r="C254" s="11">
        <f>+'[4]20-01 Fiscaliz.'!C257+'[4]20-02 Unidad Técnica'!C258+'[4]20-03 Dir. Portuaria'!C257+'[4]20-04 Muelle Punt.'!C258+'[4]20-05 Muelle Quepos'!C258+'[4]20-06 Muelle Golfito'!C258</f>
        <v>0</v>
      </c>
    </row>
    <row r="255" spans="1:3" hidden="1">
      <c r="A255" s="12"/>
      <c r="B255" s="13"/>
      <c r="C255" s="11"/>
    </row>
    <row r="256" spans="1:3" hidden="1">
      <c r="A256" s="7" t="s">
        <v>381</v>
      </c>
      <c r="B256" s="8" t="s">
        <v>382</v>
      </c>
      <c r="C256" s="9">
        <f>+SUM(C258:C259)</f>
        <v>0</v>
      </c>
    </row>
    <row r="257" spans="1:3" hidden="1">
      <c r="A257" s="12"/>
      <c r="B257" s="13"/>
      <c r="C257" s="11"/>
    </row>
    <row r="258" spans="1:3" hidden="1">
      <c r="A258" s="12" t="s">
        <v>383</v>
      </c>
      <c r="B258" s="13" t="s">
        <v>384</v>
      </c>
      <c r="C258" s="11">
        <f>+'[4]20-01 Fiscaliz.'!C261+'[4]20-02 Unidad Técnica'!C262+'[4]20-03 Dir. Portuaria'!C261+'[4]20-04 Muelle Punt.'!C262+'[4]20-05 Muelle Quepos'!C262+'[4]20-06 Muelle Golfito'!C262</f>
        <v>0</v>
      </c>
    </row>
    <row r="259" spans="1:3" hidden="1">
      <c r="A259" s="12" t="s">
        <v>385</v>
      </c>
      <c r="B259" s="13" t="s">
        <v>386</v>
      </c>
      <c r="C259" s="11">
        <f>+'[4]20-01 Fiscaliz.'!C262+'[4]20-02 Unidad Técnica'!C263+'[4]20-03 Dir. Portuaria'!C262+'[4]20-04 Muelle Punt.'!C263+'[4]20-05 Muelle Quepos'!C263+'[4]20-06 Muelle Golfito'!C263</f>
        <v>0</v>
      </c>
    </row>
    <row r="260" spans="1:3" hidden="1">
      <c r="A260" s="12"/>
      <c r="B260" s="13"/>
      <c r="C260" s="11"/>
    </row>
    <row r="261" spans="1:3" hidden="1">
      <c r="A261" s="7" t="s">
        <v>387</v>
      </c>
      <c r="B261" s="8" t="s">
        <v>388</v>
      </c>
      <c r="C261" s="9">
        <f>+SUM(C263:C264)</f>
        <v>0</v>
      </c>
    </row>
    <row r="262" spans="1:3" hidden="1">
      <c r="A262" s="12"/>
      <c r="B262" s="13"/>
      <c r="C262" s="11"/>
    </row>
    <row r="263" spans="1:3" hidden="1">
      <c r="A263" s="12" t="s">
        <v>389</v>
      </c>
      <c r="B263" s="13" t="s">
        <v>390</v>
      </c>
      <c r="C263" s="11">
        <f>+'[4]20-01 Fiscaliz.'!C266+'[4]20-02 Unidad Técnica'!C267+'[4]20-03 Dir. Portuaria'!C266+'[4]20-04 Muelle Punt.'!C267+'[4]20-05 Muelle Quepos'!C267+'[4]20-06 Muelle Golfito'!C267</f>
        <v>0</v>
      </c>
    </row>
    <row r="264" spans="1:3" hidden="1">
      <c r="A264" s="12" t="s">
        <v>391</v>
      </c>
      <c r="B264" s="13" t="s">
        <v>392</v>
      </c>
      <c r="C264" s="11">
        <f>+'[4]20-01 Fiscaliz.'!C267+'[4]20-02 Unidad Técnica'!C268+'[4]20-03 Dir. Portuaria'!C267+'[4]20-04 Muelle Punt.'!C268+'[4]20-05 Muelle Quepos'!C268+'[4]20-06 Muelle Golfito'!C268</f>
        <v>0</v>
      </c>
    </row>
    <row r="265" spans="1:3" hidden="1">
      <c r="A265" s="12"/>
      <c r="B265" s="13"/>
      <c r="C265" s="11"/>
    </row>
    <row r="266" spans="1:3" hidden="1">
      <c r="A266" s="7" t="s">
        <v>22</v>
      </c>
      <c r="B266" s="8" t="s">
        <v>393</v>
      </c>
      <c r="C266" s="9">
        <f>+SUM(C268:C268)</f>
        <v>0</v>
      </c>
    </row>
    <row r="267" spans="1:3" hidden="1">
      <c r="A267" s="12"/>
      <c r="B267" s="13"/>
      <c r="C267" s="11"/>
    </row>
    <row r="268" spans="1:3" hidden="1">
      <c r="A268" s="7" t="s">
        <v>394</v>
      </c>
      <c r="B268" s="8" t="s">
        <v>425</v>
      </c>
      <c r="C268" s="9">
        <f>+C270+C271</f>
        <v>0</v>
      </c>
    </row>
    <row r="269" spans="1:3" hidden="1">
      <c r="A269" s="12"/>
      <c r="B269" s="13"/>
      <c r="C269" s="11"/>
    </row>
    <row r="270" spans="1:3" hidden="1">
      <c r="A270" s="26" t="s">
        <v>396</v>
      </c>
      <c r="B270" s="13" t="s">
        <v>397</v>
      </c>
      <c r="C270" s="11">
        <v>0</v>
      </c>
    </row>
    <row r="271" spans="1:3" hidden="1">
      <c r="A271" s="12" t="s">
        <v>398</v>
      </c>
      <c r="B271" s="13" t="s">
        <v>426</v>
      </c>
      <c r="C271" s="11">
        <f>+'[4]20-01 Fiscaliz.'!C273+'[4]20-02 Unidad Técnica'!C274+'[4]20-03 Dir. Portuaria'!C274+'[4]20-04 Muelle Punt.'!C274+'[4]20-05 Muelle Quepos'!C274+'[4]20-06 Muelle Golfito'!C274</f>
        <v>0</v>
      </c>
    </row>
    <row r="272" spans="1:3" hidden="1">
      <c r="A272" s="12"/>
      <c r="B272" s="13"/>
      <c r="C272" s="11"/>
    </row>
    <row r="273" spans="1:3" hidden="1">
      <c r="A273" s="7" t="s">
        <v>24</v>
      </c>
      <c r="B273" s="8" t="s">
        <v>25</v>
      </c>
      <c r="C273" s="9">
        <f>+C275</f>
        <v>0</v>
      </c>
    </row>
    <row r="274" spans="1:3" hidden="1">
      <c r="A274" s="12"/>
      <c r="B274" s="13"/>
      <c r="C274" s="11"/>
    </row>
    <row r="275" spans="1:3" hidden="1">
      <c r="A275" s="7" t="s">
        <v>399</v>
      </c>
      <c r="B275" s="8" t="s">
        <v>400</v>
      </c>
      <c r="C275" s="9">
        <f>+SUM(C277:C278)</f>
        <v>0</v>
      </c>
    </row>
    <row r="276" spans="1:3" hidden="1">
      <c r="A276" s="12"/>
      <c r="B276" s="13"/>
      <c r="C276" s="11"/>
    </row>
    <row r="277" spans="1:3" hidden="1">
      <c r="A277" s="12" t="s">
        <v>401</v>
      </c>
      <c r="B277" s="13" t="s">
        <v>402</v>
      </c>
      <c r="C277" s="11">
        <f>+'[4]20-01 Fiscaliz.'!C279+'[4]20-02 Unidad Técnica'!C280+'[4]20-03 Dir. Portuaria'!C280+'[4]20-04 Muelle Punt.'!C280+'[4]20-05 Muelle Quepos'!C280+'[4]20-06 Muelle Golfito'!C280</f>
        <v>0</v>
      </c>
    </row>
    <row r="278" spans="1:3" ht="13.5" hidden="1" thickBot="1">
      <c r="A278" s="19" t="s">
        <v>403</v>
      </c>
      <c r="B278" s="20" t="s">
        <v>404</v>
      </c>
      <c r="C278" s="21">
        <f>+'[4]20-01 Fiscaliz.'!C280+'[4]20-02 Unidad Técnica'!C281+'[4]20-03 Dir. Portuaria'!C281+'[4]20-04 Muelle Punt.'!C281+'[4]20-05 Muelle Quepos'!C281+'[4]20-06 Muelle Golfito'!C281</f>
        <v>0</v>
      </c>
    </row>
  </sheetData>
  <autoFilter ref="A6:C278" xr:uid="{78F803F4-D6C5-452A-9CEE-8CA8CD5FAD8B}">
    <filterColumn colId="2">
      <filters>
        <filter val="1,150,000.00"/>
        <filter val="1,250,000.00"/>
        <filter val="1,500,000.00"/>
        <filter val="1,640,000.00"/>
        <filter val="10,234,580.00"/>
        <filter val="10,615,616.00"/>
        <filter val="107,091,030.44"/>
        <filter val="11,810,508.00"/>
        <filter val="125,000.00"/>
        <filter val="13,305,000.00"/>
        <filter val="130,000.00"/>
        <filter val="132,500,000.00"/>
        <filter val="14,504,881.17"/>
        <filter val="146,189,125.00"/>
        <filter val="15,000,000.00"/>
        <filter val="168,274,849.38"/>
        <filter val="168,527,710.00"/>
        <filter val="17,953,393.80"/>
        <filter val="18,387,393.80"/>
        <filter val="18,805,000.00"/>
        <filter val="180,000.00"/>
        <filter val="2,050,000.00"/>
        <filter val="2,100,000.00"/>
        <filter val="2,417,480.20"/>
        <filter val="2,920,616.00"/>
        <filter val="20,000,000.00"/>
        <filter val="21,757,321.76"/>
        <filter val="214,580.00"/>
        <filter val="24,174,801.96"/>
        <filter val="250,000.00"/>
        <filter val="27,600,000.00"/>
        <filter val="293,121,260.00"/>
        <filter val="3,450,000.00"/>
        <filter val="300,000.00"/>
        <filter val="32,807,866.86"/>
        <filter val="33,307,866.86"/>
        <filter val="337,109,016.00"/>
        <filter val="35,371,245.32"/>
        <filter val="38,531,436.00"/>
        <filter val="4,200,000.00"/>
        <filter val="4,300,000.00"/>
        <filter val="4,382,775.00"/>
        <filter val="4,500,000.00"/>
        <filter val="4,906,350.00"/>
        <filter val="40,275,220.06"/>
        <filter val="400,210,000.00"/>
        <filter val="400,710,000.00"/>
        <filter val="41,305,196.00"/>
        <filter val="417,551,660.00"/>
        <filter val="42,286,440.00"/>
        <filter val="434,000.00"/>
        <filter val="5,100,000.00"/>
        <filter val="500,000.00"/>
        <filter val="570,000.00"/>
        <filter val="6,000,000.00"/>
        <filter val="6,200,000.00"/>
        <filter val="6,890,000.00"/>
        <filter val="6,973,000.00"/>
        <filter val="652,619,611.38"/>
        <filter val="675,000.00"/>
        <filter val="7,252,440.59"/>
        <filter val="7,500,000.00"/>
        <filter val="7,661,767,255.07"/>
        <filter val="7,794,267,255.07"/>
        <filter val="70,828,827.49"/>
        <filter val="740,000.00"/>
        <filter val="75,100,000.00"/>
        <filter val="775,819,361.86"/>
        <filter val="8,194,977,255.07"/>
        <filter val="83,000.00"/>
        <filter val="85,625,400.00"/>
        <filter val="9,664,721,424.31"/>
        <filter val="900,000.00"/>
        <filter val="970,000.00"/>
      </filters>
    </filterColumn>
  </autoFilter>
  <mergeCells count="3">
    <mergeCell ref="A2:C2"/>
    <mergeCell ref="A3:C3"/>
    <mergeCell ref="A4:C4"/>
  </mergeCells>
  <printOptions horizontalCentered="1"/>
  <pageMargins left="0" right="0" top="0.39370078740157483" bottom="0" header="0" footer="0"/>
  <pageSetup orientation="portrait" horizontalDpi="300" verticalDpi="300" r:id="rId1"/>
  <headerFooter alignWithMargins="0"/>
  <ignoredErrors>
    <ignoredError sqref="A135:A163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1A35B-B267-46C6-A981-80FE5B1C9BD8}">
  <dimension ref="A1:K27"/>
  <sheetViews>
    <sheetView workbookViewId="0">
      <selection activeCell="J34" sqref="J34"/>
    </sheetView>
  </sheetViews>
  <sheetFormatPr defaultColWidth="11.42578125" defaultRowHeight="13.5"/>
  <cols>
    <col min="1" max="1" width="37.42578125" customWidth="1"/>
    <col min="2" max="2" width="21.42578125" customWidth="1"/>
    <col min="3" max="4" width="18.5703125" hidden="1" customWidth="1"/>
    <col min="6" max="6" width="36.28515625" customWidth="1"/>
    <col min="7" max="7" width="30" customWidth="1"/>
    <col min="8" max="8" width="15.28515625" hidden="1" customWidth="1"/>
    <col min="10" max="10" width="37" customWidth="1"/>
    <col min="11" max="11" width="24.5703125" customWidth="1"/>
    <col min="257" max="257" width="37.42578125" customWidth="1"/>
    <col min="258" max="258" width="21.42578125" customWidth="1"/>
    <col min="259" max="260" width="0" hidden="1" customWidth="1"/>
    <col min="262" max="262" width="36.28515625" customWidth="1"/>
    <col min="263" max="263" width="30" customWidth="1"/>
    <col min="264" max="264" width="0" hidden="1" customWidth="1"/>
    <col min="266" max="266" width="37" customWidth="1"/>
    <col min="267" max="267" width="24.5703125" customWidth="1"/>
    <col min="513" max="513" width="37.42578125" customWidth="1"/>
    <col min="514" max="514" width="21.42578125" customWidth="1"/>
    <col min="515" max="516" width="0" hidden="1" customWidth="1"/>
    <col min="518" max="518" width="36.28515625" customWidth="1"/>
    <col min="519" max="519" width="30" customWidth="1"/>
    <col min="520" max="520" width="0" hidden="1" customWidth="1"/>
    <col min="522" max="522" width="37" customWidth="1"/>
    <col min="523" max="523" width="24.5703125" customWidth="1"/>
    <col min="769" max="769" width="37.42578125" customWidth="1"/>
    <col min="770" max="770" width="21.42578125" customWidth="1"/>
    <col min="771" max="772" width="0" hidden="1" customWidth="1"/>
    <col min="774" max="774" width="36.28515625" customWidth="1"/>
    <col min="775" max="775" width="30" customWidth="1"/>
    <col min="776" max="776" width="0" hidden="1" customWidth="1"/>
    <col min="778" max="778" width="37" customWidth="1"/>
    <col min="779" max="779" width="24.5703125" customWidth="1"/>
    <col min="1025" max="1025" width="37.42578125" customWidth="1"/>
    <col min="1026" max="1026" width="21.42578125" customWidth="1"/>
    <col min="1027" max="1028" width="0" hidden="1" customWidth="1"/>
    <col min="1030" max="1030" width="36.28515625" customWidth="1"/>
    <col min="1031" max="1031" width="30" customWidth="1"/>
    <col min="1032" max="1032" width="0" hidden="1" customWidth="1"/>
    <col min="1034" max="1034" width="37" customWidth="1"/>
    <col min="1035" max="1035" width="24.5703125" customWidth="1"/>
    <col min="1281" max="1281" width="37.42578125" customWidth="1"/>
    <col min="1282" max="1282" width="21.42578125" customWidth="1"/>
    <col min="1283" max="1284" width="0" hidden="1" customWidth="1"/>
    <col min="1286" max="1286" width="36.28515625" customWidth="1"/>
    <col min="1287" max="1287" width="30" customWidth="1"/>
    <col min="1288" max="1288" width="0" hidden="1" customWidth="1"/>
    <col min="1290" max="1290" width="37" customWidth="1"/>
    <col min="1291" max="1291" width="24.5703125" customWidth="1"/>
    <col min="1537" max="1537" width="37.42578125" customWidth="1"/>
    <col min="1538" max="1538" width="21.42578125" customWidth="1"/>
    <col min="1539" max="1540" width="0" hidden="1" customWidth="1"/>
    <col min="1542" max="1542" width="36.28515625" customWidth="1"/>
    <col min="1543" max="1543" width="30" customWidth="1"/>
    <col min="1544" max="1544" width="0" hidden="1" customWidth="1"/>
    <col min="1546" max="1546" width="37" customWidth="1"/>
    <col min="1547" max="1547" width="24.5703125" customWidth="1"/>
    <col min="1793" max="1793" width="37.42578125" customWidth="1"/>
    <col min="1794" max="1794" width="21.42578125" customWidth="1"/>
    <col min="1795" max="1796" width="0" hidden="1" customWidth="1"/>
    <col min="1798" max="1798" width="36.28515625" customWidth="1"/>
    <col min="1799" max="1799" width="30" customWidth="1"/>
    <col min="1800" max="1800" width="0" hidden="1" customWidth="1"/>
    <col min="1802" max="1802" width="37" customWidth="1"/>
    <col min="1803" max="1803" width="24.5703125" customWidth="1"/>
    <col min="2049" max="2049" width="37.42578125" customWidth="1"/>
    <col min="2050" max="2050" width="21.42578125" customWidth="1"/>
    <col min="2051" max="2052" width="0" hidden="1" customWidth="1"/>
    <col min="2054" max="2054" width="36.28515625" customWidth="1"/>
    <col min="2055" max="2055" width="30" customWidth="1"/>
    <col min="2056" max="2056" width="0" hidden="1" customWidth="1"/>
    <col min="2058" max="2058" width="37" customWidth="1"/>
    <col min="2059" max="2059" width="24.5703125" customWidth="1"/>
    <col min="2305" max="2305" width="37.42578125" customWidth="1"/>
    <col min="2306" max="2306" width="21.42578125" customWidth="1"/>
    <col min="2307" max="2308" width="0" hidden="1" customWidth="1"/>
    <col min="2310" max="2310" width="36.28515625" customWidth="1"/>
    <col min="2311" max="2311" width="30" customWidth="1"/>
    <col min="2312" max="2312" width="0" hidden="1" customWidth="1"/>
    <col min="2314" max="2314" width="37" customWidth="1"/>
    <col min="2315" max="2315" width="24.5703125" customWidth="1"/>
    <col min="2561" max="2561" width="37.42578125" customWidth="1"/>
    <col min="2562" max="2562" width="21.42578125" customWidth="1"/>
    <col min="2563" max="2564" width="0" hidden="1" customWidth="1"/>
    <col min="2566" max="2566" width="36.28515625" customWidth="1"/>
    <col min="2567" max="2567" width="30" customWidth="1"/>
    <col min="2568" max="2568" width="0" hidden="1" customWidth="1"/>
    <col min="2570" max="2570" width="37" customWidth="1"/>
    <col min="2571" max="2571" width="24.5703125" customWidth="1"/>
    <col min="2817" max="2817" width="37.42578125" customWidth="1"/>
    <col min="2818" max="2818" width="21.42578125" customWidth="1"/>
    <col min="2819" max="2820" width="0" hidden="1" customWidth="1"/>
    <col min="2822" max="2822" width="36.28515625" customWidth="1"/>
    <col min="2823" max="2823" width="30" customWidth="1"/>
    <col min="2824" max="2824" width="0" hidden="1" customWidth="1"/>
    <col min="2826" max="2826" width="37" customWidth="1"/>
    <col min="2827" max="2827" width="24.5703125" customWidth="1"/>
    <col min="3073" max="3073" width="37.42578125" customWidth="1"/>
    <col min="3074" max="3074" width="21.42578125" customWidth="1"/>
    <col min="3075" max="3076" width="0" hidden="1" customWidth="1"/>
    <col min="3078" max="3078" width="36.28515625" customWidth="1"/>
    <col min="3079" max="3079" width="30" customWidth="1"/>
    <col min="3080" max="3080" width="0" hidden="1" customWidth="1"/>
    <col min="3082" max="3082" width="37" customWidth="1"/>
    <col min="3083" max="3083" width="24.5703125" customWidth="1"/>
    <col min="3329" max="3329" width="37.42578125" customWidth="1"/>
    <col min="3330" max="3330" width="21.42578125" customWidth="1"/>
    <col min="3331" max="3332" width="0" hidden="1" customWidth="1"/>
    <col min="3334" max="3334" width="36.28515625" customWidth="1"/>
    <col min="3335" max="3335" width="30" customWidth="1"/>
    <col min="3336" max="3336" width="0" hidden="1" customWidth="1"/>
    <col min="3338" max="3338" width="37" customWidth="1"/>
    <col min="3339" max="3339" width="24.5703125" customWidth="1"/>
    <col min="3585" max="3585" width="37.42578125" customWidth="1"/>
    <col min="3586" max="3586" width="21.42578125" customWidth="1"/>
    <col min="3587" max="3588" width="0" hidden="1" customWidth="1"/>
    <col min="3590" max="3590" width="36.28515625" customWidth="1"/>
    <col min="3591" max="3591" width="30" customWidth="1"/>
    <col min="3592" max="3592" width="0" hidden="1" customWidth="1"/>
    <col min="3594" max="3594" width="37" customWidth="1"/>
    <col min="3595" max="3595" width="24.5703125" customWidth="1"/>
    <col min="3841" max="3841" width="37.42578125" customWidth="1"/>
    <col min="3842" max="3842" width="21.42578125" customWidth="1"/>
    <col min="3843" max="3844" width="0" hidden="1" customWidth="1"/>
    <col min="3846" max="3846" width="36.28515625" customWidth="1"/>
    <col min="3847" max="3847" width="30" customWidth="1"/>
    <col min="3848" max="3848" width="0" hidden="1" customWidth="1"/>
    <col min="3850" max="3850" width="37" customWidth="1"/>
    <col min="3851" max="3851" width="24.5703125" customWidth="1"/>
    <col min="4097" max="4097" width="37.42578125" customWidth="1"/>
    <col min="4098" max="4098" width="21.42578125" customWidth="1"/>
    <col min="4099" max="4100" width="0" hidden="1" customWidth="1"/>
    <col min="4102" max="4102" width="36.28515625" customWidth="1"/>
    <col min="4103" max="4103" width="30" customWidth="1"/>
    <col min="4104" max="4104" width="0" hidden="1" customWidth="1"/>
    <col min="4106" max="4106" width="37" customWidth="1"/>
    <col min="4107" max="4107" width="24.5703125" customWidth="1"/>
    <col min="4353" max="4353" width="37.42578125" customWidth="1"/>
    <col min="4354" max="4354" width="21.42578125" customWidth="1"/>
    <col min="4355" max="4356" width="0" hidden="1" customWidth="1"/>
    <col min="4358" max="4358" width="36.28515625" customWidth="1"/>
    <col min="4359" max="4359" width="30" customWidth="1"/>
    <col min="4360" max="4360" width="0" hidden="1" customWidth="1"/>
    <col min="4362" max="4362" width="37" customWidth="1"/>
    <col min="4363" max="4363" width="24.5703125" customWidth="1"/>
    <col min="4609" max="4609" width="37.42578125" customWidth="1"/>
    <col min="4610" max="4610" width="21.42578125" customWidth="1"/>
    <col min="4611" max="4612" width="0" hidden="1" customWidth="1"/>
    <col min="4614" max="4614" width="36.28515625" customWidth="1"/>
    <col min="4615" max="4615" width="30" customWidth="1"/>
    <col min="4616" max="4616" width="0" hidden="1" customWidth="1"/>
    <col min="4618" max="4618" width="37" customWidth="1"/>
    <col min="4619" max="4619" width="24.5703125" customWidth="1"/>
    <col min="4865" max="4865" width="37.42578125" customWidth="1"/>
    <col min="4866" max="4866" width="21.42578125" customWidth="1"/>
    <col min="4867" max="4868" width="0" hidden="1" customWidth="1"/>
    <col min="4870" max="4870" width="36.28515625" customWidth="1"/>
    <col min="4871" max="4871" width="30" customWidth="1"/>
    <col min="4872" max="4872" width="0" hidden="1" customWidth="1"/>
    <col min="4874" max="4874" width="37" customWidth="1"/>
    <col min="4875" max="4875" width="24.5703125" customWidth="1"/>
    <col min="5121" max="5121" width="37.42578125" customWidth="1"/>
    <col min="5122" max="5122" width="21.42578125" customWidth="1"/>
    <col min="5123" max="5124" width="0" hidden="1" customWidth="1"/>
    <col min="5126" max="5126" width="36.28515625" customWidth="1"/>
    <col min="5127" max="5127" width="30" customWidth="1"/>
    <col min="5128" max="5128" width="0" hidden="1" customWidth="1"/>
    <col min="5130" max="5130" width="37" customWidth="1"/>
    <col min="5131" max="5131" width="24.5703125" customWidth="1"/>
    <col min="5377" max="5377" width="37.42578125" customWidth="1"/>
    <col min="5378" max="5378" width="21.42578125" customWidth="1"/>
    <col min="5379" max="5380" width="0" hidden="1" customWidth="1"/>
    <col min="5382" max="5382" width="36.28515625" customWidth="1"/>
    <col min="5383" max="5383" width="30" customWidth="1"/>
    <col min="5384" max="5384" width="0" hidden="1" customWidth="1"/>
    <col min="5386" max="5386" width="37" customWidth="1"/>
    <col min="5387" max="5387" width="24.5703125" customWidth="1"/>
    <col min="5633" max="5633" width="37.42578125" customWidth="1"/>
    <col min="5634" max="5634" width="21.42578125" customWidth="1"/>
    <col min="5635" max="5636" width="0" hidden="1" customWidth="1"/>
    <col min="5638" max="5638" width="36.28515625" customWidth="1"/>
    <col min="5639" max="5639" width="30" customWidth="1"/>
    <col min="5640" max="5640" width="0" hidden="1" customWidth="1"/>
    <col min="5642" max="5642" width="37" customWidth="1"/>
    <col min="5643" max="5643" width="24.5703125" customWidth="1"/>
    <col min="5889" max="5889" width="37.42578125" customWidth="1"/>
    <col min="5890" max="5890" width="21.42578125" customWidth="1"/>
    <col min="5891" max="5892" width="0" hidden="1" customWidth="1"/>
    <col min="5894" max="5894" width="36.28515625" customWidth="1"/>
    <col min="5895" max="5895" width="30" customWidth="1"/>
    <col min="5896" max="5896" width="0" hidden="1" customWidth="1"/>
    <col min="5898" max="5898" width="37" customWidth="1"/>
    <col min="5899" max="5899" width="24.5703125" customWidth="1"/>
    <col min="6145" max="6145" width="37.42578125" customWidth="1"/>
    <col min="6146" max="6146" width="21.42578125" customWidth="1"/>
    <col min="6147" max="6148" width="0" hidden="1" customWidth="1"/>
    <col min="6150" max="6150" width="36.28515625" customWidth="1"/>
    <col min="6151" max="6151" width="30" customWidth="1"/>
    <col min="6152" max="6152" width="0" hidden="1" customWidth="1"/>
    <col min="6154" max="6154" width="37" customWidth="1"/>
    <col min="6155" max="6155" width="24.5703125" customWidth="1"/>
    <col min="6401" max="6401" width="37.42578125" customWidth="1"/>
    <col min="6402" max="6402" width="21.42578125" customWidth="1"/>
    <col min="6403" max="6404" width="0" hidden="1" customWidth="1"/>
    <col min="6406" max="6406" width="36.28515625" customWidth="1"/>
    <col min="6407" max="6407" width="30" customWidth="1"/>
    <col min="6408" max="6408" width="0" hidden="1" customWidth="1"/>
    <col min="6410" max="6410" width="37" customWidth="1"/>
    <col min="6411" max="6411" width="24.5703125" customWidth="1"/>
    <col min="6657" max="6657" width="37.42578125" customWidth="1"/>
    <col min="6658" max="6658" width="21.42578125" customWidth="1"/>
    <col min="6659" max="6660" width="0" hidden="1" customWidth="1"/>
    <col min="6662" max="6662" width="36.28515625" customWidth="1"/>
    <col min="6663" max="6663" width="30" customWidth="1"/>
    <col min="6664" max="6664" width="0" hidden="1" customWidth="1"/>
    <col min="6666" max="6666" width="37" customWidth="1"/>
    <col min="6667" max="6667" width="24.5703125" customWidth="1"/>
    <col min="6913" max="6913" width="37.42578125" customWidth="1"/>
    <col min="6914" max="6914" width="21.42578125" customWidth="1"/>
    <col min="6915" max="6916" width="0" hidden="1" customWidth="1"/>
    <col min="6918" max="6918" width="36.28515625" customWidth="1"/>
    <col min="6919" max="6919" width="30" customWidth="1"/>
    <col min="6920" max="6920" width="0" hidden="1" customWidth="1"/>
    <col min="6922" max="6922" width="37" customWidth="1"/>
    <col min="6923" max="6923" width="24.5703125" customWidth="1"/>
    <col min="7169" max="7169" width="37.42578125" customWidth="1"/>
    <col min="7170" max="7170" width="21.42578125" customWidth="1"/>
    <col min="7171" max="7172" width="0" hidden="1" customWidth="1"/>
    <col min="7174" max="7174" width="36.28515625" customWidth="1"/>
    <col min="7175" max="7175" width="30" customWidth="1"/>
    <col min="7176" max="7176" width="0" hidden="1" customWidth="1"/>
    <col min="7178" max="7178" width="37" customWidth="1"/>
    <col min="7179" max="7179" width="24.5703125" customWidth="1"/>
    <col min="7425" max="7425" width="37.42578125" customWidth="1"/>
    <col min="7426" max="7426" width="21.42578125" customWidth="1"/>
    <col min="7427" max="7428" width="0" hidden="1" customWidth="1"/>
    <col min="7430" max="7430" width="36.28515625" customWidth="1"/>
    <col min="7431" max="7431" width="30" customWidth="1"/>
    <col min="7432" max="7432" width="0" hidden="1" customWidth="1"/>
    <col min="7434" max="7434" width="37" customWidth="1"/>
    <col min="7435" max="7435" width="24.5703125" customWidth="1"/>
    <col min="7681" max="7681" width="37.42578125" customWidth="1"/>
    <col min="7682" max="7682" width="21.42578125" customWidth="1"/>
    <col min="7683" max="7684" width="0" hidden="1" customWidth="1"/>
    <col min="7686" max="7686" width="36.28515625" customWidth="1"/>
    <col min="7687" max="7687" width="30" customWidth="1"/>
    <col min="7688" max="7688" width="0" hidden="1" customWidth="1"/>
    <col min="7690" max="7690" width="37" customWidth="1"/>
    <col min="7691" max="7691" width="24.5703125" customWidth="1"/>
    <col min="7937" max="7937" width="37.42578125" customWidth="1"/>
    <col min="7938" max="7938" width="21.42578125" customWidth="1"/>
    <col min="7939" max="7940" width="0" hidden="1" customWidth="1"/>
    <col min="7942" max="7942" width="36.28515625" customWidth="1"/>
    <col min="7943" max="7943" width="30" customWidth="1"/>
    <col min="7944" max="7944" width="0" hidden="1" customWidth="1"/>
    <col min="7946" max="7946" width="37" customWidth="1"/>
    <col min="7947" max="7947" width="24.5703125" customWidth="1"/>
    <col min="8193" max="8193" width="37.42578125" customWidth="1"/>
    <col min="8194" max="8194" width="21.42578125" customWidth="1"/>
    <col min="8195" max="8196" width="0" hidden="1" customWidth="1"/>
    <col min="8198" max="8198" width="36.28515625" customWidth="1"/>
    <col min="8199" max="8199" width="30" customWidth="1"/>
    <col min="8200" max="8200" width="0" hidden="1" customWidth="1"/>
    <col min="8202" max="8202" width="37" customWidth="1"/>
    <col min="8203" max="8203" width="24.5703125" customWidth="1"/>
    <col min="8449" max="8449" width="37.42578125" customWidth="1"/>
    <col min="8450" max="8450" width="21.42578125" customWidth="1"/>
    <col min="8451" max="8452" width="0" hidden="1" customWidth="1"/>
    <col min="8454" max="8454" width="36.28515625" customWidth="1"/>
    <col min="8455" max="8455" width="30" customWidth="1"/>
    <col min="8456" max="8456" width="0" hidden="1" customWidth="1"/>
    <col min="8458" max="8458" width="37" customWidth="1"/>
    <col min="8459" max="8459" width="24.5703125" customWidth="1"/>
    <col min="8705" max="8705" width="37.42578125" customWidth="1"/>
    <col min="8706" max="8706" width="21.42578125" customWidth="1"/>
    <col min="8707" max="8708" width="0" hidden="1" customWidth="1"/>
    <col min="8710" max="8710" width="36.28515625" customWidth="1"/>
    <col min="8711" max="8711" width="30" customWidth="1"/>
    <col min="8712" max="8712" width="0" hidden="1" customWidth="1"/>
    <col min="8714" max="8714" width="37" customWidth="1"/>
    <col min="8715" max="8715" width="24.5703125" customWidth="1"/>
    <col min="8961" max="8961" width="37.42578125" customWidth="1"/>
    <col min="8962" max="8962" width="21.42578125" customWidth="1"/>
    <col min="8963" max="8964" width="0" hidden="1" customWidth="1"/>
    <col min="8966" max="8966" width="36.28515625" customWidth="1"/>
    <col min="8967" max="8967" width="30" customWidth="1"/>
    <col min="8968" max="8968" width="0" hidden="1" customWidth="1"/>
    <col min="8970" max="8970" width="37" customWidth="1"/>
    <col min="8971" max="8971" width="24.5703125" customWidth="1"/>
    <col min="9217" max="9217" width="37.42578125" customWidth="1"/>
    <col min="9218" max="9218" width="21.42578125" customWidth="1"/>
    <col min="9219" max="9220" width="0" hidden="1" customWidth="1"/>
    <col min="9222" max="9222" width="36.28515625" customWidth="1"/>
    <col min="9223" max="9223" width="30" customWidth="1"/>
    <col min="9224" max="9224" width="0" hidden="1" customWidth="1"/>
    <col min="9226" max="9226" width="37" customWidth="1"/>
    <col min="9227" max="9227" width="24.5703125" customWidth="1"/>
    <col min="9473" max="9473" width="37.42578125" customWidth="1"/>
    <col min="9474" max="9474" width="21.42578125" customWidth="1"/>
    <col min="9475" max="9476" width="0" hidden="1" customWidth="1"/>
    <col min="9478" max="9478" width="36.28515625" customWidth="1"/>
    <col min="9479" max="9479" width="30" customWidth="1"/>
    <col min="9480" max="9480" width="0" hidden="1" customWidth="1"/>
    <col min="9482" max="9482" width="37" customWidth="1"/>
    <col min="9483" max="9483" width="24.5703125" customWidth="1"/>
    <col min="9729" max="9729" width="37.42578125" customWidth="1"/>
    <col min="9730" max="9730" width="21.42578125" customWidth="1"/>
    <col min="9731" max="9732" width="0" hidden="1" customWidth="1"/>
    <col min="9734" max="9734" width="36.28515625" customWidth="1"/>
    <col min="9735" max="9735" width="30" customWidth="1"/>
    <col min="9736" max="9736" width="0" hidden="1" customWidth="1"/>
    <col min="9738" max="9738" width="37" customWidth="1"/>
    <col min="9739" max="9739" width="24.5703125" customWidth="1"/>
    <col min="9985" max="9985" width="37.42578125" customWidth="1"/>
    <col min="9986" max="9986" width="21.42578125" customWidth="1"/>
    <col min="9987" max="9988" width="0" hidden="1" customWidth="1"/>
    <col min="9990" max="9990" width="36.28515625" customWidth="1"/>
    <col min="9991" max="9991" width="30" customWidth="1"/>
    <col min="9992" max="9992" width="0" hidden="1" customWidth="1"/>
    <col min="9994" max="9994" width="37" customWidth="1"/>
    <col min="9995" max="9995" width="24.5703125" customWidth="1"/>
    <col min="10241" max="10241" width="37.42578125" customWidth="1"/>
    <col min="10242" max="10242" width="21.42578125" customWidth="1"/>
    <col min="10243" max="10244" width="0" hidden="1" customWidth="1"/>
    <col min="10246" max="10246" width="36.28515625" customWidth="1"/>
    <col min="10247" max="10247" width="30" customWidth="1"/>
    <col min="10248" max="10248" width="0" hidden="1" customWidth="1"/>
    <col min="10250" max="10250" width="37" customWidth="1"/>
    <col min="10251" max="10251" width="24.5703125" customWidth="1"/>
    <col min="10497" max="10497" width="37.42578125" customWidth="1"/>
    <col min="10498" max="10498" width="21.42578125" customWidth="1"/>
    <col min="10499" max="10500" width="0" hidden="1" customWidth="1"/>
    <col min="10502" max="10502" width="36.28515625" customWidth="1"/>
    <col min="10503" max="10503" width="30" customWidth="1"/>
    <col min="10504" max="10504" width="0" hidden="1" customWidth="1"/>
    <col min="10506" max="10506" width="37" customWidth="1"/>
    <col min="10507" max="10507" width="24.5703125" customWidth="1"/>
    <col min="10753" max="10753" width="37.42578125" customWidth="1"/>
    <col min="10754" max="10754" width="21.42578125" customWidth="1"/>
    <col min="10755" max="10756" width="0" hidden="1" customWidth="1"/>
    <col min="10758" max="10758" width="36.28515625" customWidth="1"/>
    <col min="10759" max="10759" width="30" customWidth="1"/>
    <col min="10760" max="10760" width="0" hidden="1" customWidth="1"/>
    <col min="10762" max="10762" width="37" customWidth="1"/>
    <col min="10763" max="10763" width="24.5703125" customWidth="1"/>
    <col min="11009" max="11009" width="37.42578125" customWidth="1"/>
    <col min="11010" max="11010" width="21.42578125" customWidth="1"/>
    <col min="11011" max="11012" width="0" hidden="1" customWidth="1"/>
    <col min="11014" max="11014" width="36.28515625" customWidth="1"/>
    <col min="11015" max="11015" width="30" customWidth="1"/>
    <col min="11016" max="11016" width="0" hidden="1" customWidth="1"/>
    <col min="11018" max="11018" width="37" customWidth="1"/>
    <col min="11019" max="11019" width="24.5703125" customWidth="1"/>
    <col min="11265" max="11265" width="37.42578125" customWidth="1"/>
    <col min="11266" max="11266" width="21.42578125" customWidth="1"/>
    <col min="11267" max="11268" width="0" hidden="1" customWidth="1"/>
    <col min="11270" max="11270" width="36.28515625" customWidth="1"/>
    <col min="11271" max="11271" width="30" customWidth="1"/>
    <col min="11272" max="11272" width="0" hidden="1" customWidth="1"/>
    <col min="11274" max="11274" width="37" customWidth="1"/>
    <col min="11275" max="11275" width="24.5703125" customWidth="1"/>
    <col min="11521" max="11521" width="37.42578125" customWidth="1"/>
    <col min="11522" max="11522" width="21.42578125" customWidth="1"/>
    <col min="11523" max="11524" width="0" hidden="1" customWidth="1"/>
    <col min="11526" max="11526" width="36.28515625" customWidth="1"/>
    <col min="11527" max="11527" width="30" customWidth="1"/>
    <col min="11528" max="11528" width="0" hidden="1" customWidth="1"/>
    <col min="11530" max="11530" width="37" customWidth="1"/>
    <col min="11531" max="11531" width="24.5703125" customWidth="1"/>
    <col min="11777" max="11777" width="37.42578125" customWidth="1"/>
    <col min="11778" max="11778" width="21.42578125" customWidth="1"/>
    <col min="11779" max="11780" width="0" hidden="1" customWidth="1"/>
    <col min="11782" max="11782" width="36.28515625" customWidth="1"/>
    <col min="11783" max="11783" width="30" customWidth="1"/>
    <col min="11784" max="11784" width="0" hidden="1" customWidth="1"/>
    <col min="11786" max="11786" width="37" customWidth="1"/>
    <col min="11787" max="11787" width="24.5703125" customWidth="1"/>
    <col min="12033" max="12033" width="37.42578125" customWidth="1"/>
    <col min="12034" max="12034" width="21.42578125" customWidth="1"/>
    <col min="12035" max="12036" width="0" hidden="1" customWidth="1"/>
    <col min="12038" max="12038" width="36.28515625" customWidth="1"/>
    <col min="12039" max="12039" width="30" customWidth="1"/>
    <col min="12040" max="12040" width="0" hidden="1" customWidth="1"/>
    <col min="12042" max="12042" width="37" customWidth="1"/>
    <col min="12043" max="12043" width="24.5703125" customWidth="1"/>
    <col min="12289" max="12289" width="37.42578125" customWidth="1"/>
    <col min="12290" max="12290" width="21.42578125" customWidth="1"/>
    <col min="12291" max="12292" width="0" hidden="1" customWidth="1"/>
    <col min="12294" max="12294" width="36.28515625" customWidth="1"/>
    <col min="12295" max="12295" width="30" customWidth="1"/>
    <col min="12296" max="12296" width="0" hidden="1" customWidth="1"/>
    <col min="12298" max="12298" width="37" customWidth="1"/>
    <col min="12299" max="12299" width="24.5703125" customWidth="1"/>
    <col min="12545" max="12545" width="37.42578125" customWidth="1"/>
    <col min="12546" max="12546" width="21.42578125" customWidth="1"/>
    <col min="12547" max="12548" width="0" hidden="1" customWidth="1"/>
    <col min="12550" max="12550" width="36.28515625" customWidth="1"/>
    <col min="12551" max="12551" width="30" customWidth="1"/>
    <col min="12552" max="12552" width="0" hidden="1" customWidth="1"/>
    <col min="12554" max="12554" width="37" customWidth="1"/>
    <col min="12555" max="12555" width="24.5703125" customWidth="1"/>
    <col min="12801" max="12801" width="37.42578125" customWidth="1"/>
    <col min="12802" max="12802" width="21.42578125" customWidth="1"/>
    <col min="12803" max="12804" width="0" hidden="1" customWidth="1"/>
    <col min="12806" max="12806" width="36.28515625" customWidth="1"/>
    <col min="12807" max="12807" width="30" customWidth="1"/>
    <col min="12808" max="12808" width="0" hidden="1" customWidth="1"/>
    <col min="12810" max="12810" width="37" customWidth="1"/>
    <col min="12811" max="12811" width="24.5703125" customWidth="1"/>
    <col min="13057" max="13057" width="37.42578125" customWidth="1"/>
    <col min="13058" max="13058" width="21.42578125" customWidth="1"/>
    <col min="13059" max="13060" width="0" hidden="1" customWidth="1"/>
    <col min="13062" max="13062" width="36.28515625" customWidth="1"/>
    <col min="13063" max="13063" width="30" customWidth="1"/>
    <col min="13064" max="13064" width="0" hidden="1" customWidth="1"/>
    <col min="13066" max="13066" width="37" customWidth="1"/>
    <col min="13067" max="13067" width="24.5703125" customWidth="1"/>
    <col min="13313" max="13313" width="37.42578125" customWidth="1"/>
    <col min="13314" max="13314" width="21.42578125" customWidth="1"/>
    <col min="13315" max="13316" width="0" hidden="1" customWidth="1"/>
    <col min="13318" max="13318" width="36.28515625" customWidth="1"/>
    <col min="13319" max="13319" width="30" customWidth="1"/>
    <col min="13320" max="13320" width="0" hidden="1" customWidth="1"/>
    <col min="13322" max="13322" width="37" customWidth="1"/>
    <col min="13323" max="13323" width="24.5703125" customWidth="1"/>
    <col min="13569" max="13569" width="37.42578125" customWidth="1"/>
    <col min="13570" max="13570" width="21.42578125" customWidth="1"/>
    <col min="13571" max="13572" width="0" hidden="1" customWidth="1"/>
    <col min="13574" max="13574" width="36.28515625" customWidth="1"/>
    <col min="13575" max="13575" width="30" customWidth="1"/>
    <col min="13576" max="13576" width="0" hidden="1" customWidth="1"/>
    <col min="13578" max="13578" width="37" customWidth="1"/>
    <col min="13579" max="13579" width="24.5703125" customWidth="1"/>
    <col min="13825" max="13825" width="37.42578125" customWidth="1"/>
    <col min="13826" max="13826" width="21.42578125" customWidth="1"/>
    <col min="13827" max="13828" width="0" hidden="1" customWidth="1"/>
    <col min="13830" max="13830" width="36.28515625" customWidth="1"/>
    <col min="13831" max="13831" width="30" customWidth="1"/>
    <col min="13832" max="13832" width="0" hidden="1" customWidth="1"/>
    <col min="13834" max="13834" width="37" customWidth="1"/>
    <col min="13835" max="13835" width="24.5703125" customWidth="1"/>
    <col min="14081" max="14081" width="37.42578125" customWidth="1"/>
    <col min="14082" max="14082" width="21.42578125" customWidth="1"/>
    <col min="14083" max="14084" width="0" hidden="1" customWidth="1"/>
    <col min="14086" max="14086" width="36.28515625" customWidth="1"/>
    <col min="14087" max="14087" width="30" customWidth="1"/>
    <col min="14088" max="14088" width="0" hidden="1" customWidth="1"/>
    <col min="14090" max="14090" width="37" customWidth="1"/>
    <col min="14091" max="14091" width="24.5703125" customWidth="1"/>
    <col min="14337" max="14337" width="37.42578125" customWidth="1"/>
    <col min="14338" max="14338" width="21.42578125" customWidth="1"/>
    <col min="14339" max="14340" width="0" hidden="1" customWidth="1"/>
    <col min="14342" max="14342" width="36.28515625" customWidth="1"/>
    <col min="14343" max="14343" width="30" customWidth="1"/>
    <col min="14344" max="14344" width="0" hidden="1" customWidth="1"/>
    <col min="14346" max="14346" width="37" customWidth="1"/>
    <col min="14347" max="14347" width="24.5703125" customWidth="1"/>
    <col min="14593" max="14593" width="37.42578125" customWidth="1"/>
    <col min="14594" max="14594" width="21.42578125" customWidth="1"/>
    <col min="14595" max="14596" width="0" hidden="1" customWidth="1"/>
    <col min="14598" max="14598" width="36.28515625" customWidth="1"/>
    <col min="14599" max="14599" width="30" customWidth="1"/>
    <col min="14600" max="14600" width="0" hidden="1" customWidth="1"/>
    <col min="14602" max="14602" width="37" customWidth="1"/>
    <col min="14603" max="14603" width="24.5703125" customWidth="1"/>
    <col min="14849" max="14849" width="37.42578125" customWidth="1"/>
    <col min="14850" max="14850" width="21.42578125" customWidth="1"/>
    <col min="14851" max="14852" width="0" hidden="1" customWidth="1"/>
    <col min="14854" max="14854" width="36.28515625" customWidth="1"/>
    <col min="14855" max="14855" width="30" customWidth="1"/>
    <col min="14856" max="14856" width="0" hidden="1" customWidth="1"/>
    <col min="14858" max="14858" width="37" customWidth="1"/>
    <col min="14859" max="14859" width="24.5703125" customWidth="1"/>
    <col min="15105" max="15105" width="37.42578125" customWidth="1"/>
    <col min="15106" max="15106" width="21.42578125" customWidth="1"/>
    <col min="15107" max="15108" width="0" hidden="1" customWidth="1"/>
    <col min="15110" max="15110" width="36.28515625" customWidth="1"/>
    <col min="15111" max="15111" width="30" customWidth="1"/>
    <col min="15112" max="15112" width="0" hidden="1" customWidth="1"/>
    <col min="15114" max="15114" width="37" customWidth="1"/>
    <col min="15115" max="15115" width="24.5703125" customWidth="1"/>
    <col min="15361" max="15361" width="37.42578125" customWidth="1"/>
    <col min="15362" max="15362" width="21.42578125" customWidth="1"/>
    <col min="15363" max="15364" width="0" hidden="1" customWidth="1"/>
    <col min="15366" max="15366" width="36.28515625" customWidth="1"/>
    <col min="15367" max="15367" width="30" customWidth="1"/>
    <col min="15368" max="15368" width="0" hidden="1" customWidth="1"/>
    <col min="15370" max="15370" width="37" customWidth="1"/>
    <col min="15371" max="15371" width="24.5703125" customWidth="1"/>
    <col min="15617" max="15617" width="37.42578125" customWidth="1"/>
    <col min="15618" max="15618" width="21.42578125" customWidth="1"/>
    <col min="15619" max="15620" width="0" hidden="1" customWidth="1"/>
    <col min="15622" max="15622" width="36.28515625" customWidth="1"/>
    <col min="15623" max="15623" width="30" customWidth="1"/>
    <col min="15624" max="15624" width="0" hidden="1" customWidth="1"/>
    <col min="15626" max="15626" width="37" customWidth="1"/>
    <col min="15627" max="15627" width="24.5703125" customWidth="1"/>
    <col min="15873" max="15873" width="37.42578125" customWidth="1"/>
    <col min="15874" max="15874" width="21.42578125" customWidth="1"/>
    <col min="15875" max="15876" width="0" hidden="1" customWidth="1"/>
    <col min="15878" max="15878" width="36.28515625" customWidth="1"/>
    <col min="15879" max="15879" width="30" customWidth="1"/>
    <col min="15880" max="15880" width="0" hidden="1" customWidth="1"/>
    <col min="15882" max="15882" width="37" customWidth="1"/>
    <col min="15883" max="15883" width="24.5703125" customWidth="1"/>
    <col min="16129" max="16129" width="37.42578125" customWidth="1"/>
    <col min="16130" max="16130" width="21.42578125" customWidth="1"/>
    <col min="16131" max="16132" width="0" hidden="1" customWidth="1"/>
    <col min="16134" max="16134" width="36.28515625" customWidth="1"/>
    <col min="16135" max="16135" width="30" customWidth="1"/>
    <col min="16136" max="16136" width="0" hidden="1" customWidth="1"/>
    <col min="16138" max="16138" width="37" customWidth="1"/>
    <col min="16139" max="16139" width="24.5703125" customWidth="1"/>
  </cols>
  <sheetData>
    <row r="1" spans="1:11">
      <c r="A1" s="74" t="s">
        <v>427</v>
      </c>
      <c r="B1" s="74"/>
      <c r="C1" s="27"/>
      <c r="D1" s="27"/>
      <c r="E1" s="27"/>
      <c r="F1" s="74" t="s">
        <v>428</v>
      </c>
      <c r="G1" s="74"/>
      <c r="H1" s="27"/>
      <c r="I1" s="27"/>
      <c r="J1" s="74" t="s">
        <v>429</v>
      </c>
      <c r="K1" s="74"/>
    </row>
    <row r="3" spans="1:11" ht="24.75" thickBot="1">
      <c r="A3" s="28" t="s">
        <v>430</v>
      </c>
      <c r="B3" s="29" t="s">
        <v>431</v>
      </c>
      <c r="F3" s="28" t="s">
        <v>430</v>
      </c>
      <c r="G3" s="29" t="s">
        <v>431</v>
      </c>
      <c r="J3" s="28" t="s">
        <v>430</v>
      </c>
      <c r="K3" s="29" t="s">
        <v>431</v>
      </c>
    </row>
    <row r="4" spans="1:11" ht="14.25" thickBot="1">
      <c r="A4" s="30" t="s">
        <v>432</v>
      </c>
      <c r="B4" s="31">
        <f>B6+B9+B10</f>
        <v>5535676552.4300003</v>
      </c>
      <c r="C4" s="24">
        <f>+G4+K4</f>
        <v>5535676552.4300003</v>
      </c>
      <c r="D4" s="24">
        <f>+B4-C4</f>
        <v>0</v>
      </c>
      <c r="F4" s="30" t="s">
        <v>432</v>
      </c>
      <c r="G4" s="31">
        <f>G6+G9+G10</f>
        <v>3975932383.1900005</v>
      </c>
      <c r="J4" s="30" t="s">
        <v>432</v>
      </c>
      <c r="K4" s="31">
        <f>K6+K9+K10</f>
        <v>1559744169.24</v>
      </c>
    </row>
    <row r="5" spans="1:11" ht="14.25" thickBot="1">
      <c r="A5" s="32" t="s">
        <v>433</v>
      </c>
      <c r="B5" s="33">
        <f>+B6+B9</f>
        <v>4852318152.6000004</v>
      </c>
      <c r="C5" s="24">
        <f t="shared" ref="C5:C27" si="0">+G5+K5</f>
        <v>4852318152.6000004</v>
      </c>
      <c r="D5" s="24">
        <f t="shared" ref="D5:D27" si="1">+B5-C5</f>
        <v>0</v>
      </c>
      <c r="F5" s="32" t="s">
        <v>433</v>
      </c>
      <c r="G5" s="33">
        <f>+G6+G9</f>
        <v>3325881850.2200003</v>
      </c>
      <c r="J5" s="32" t="s">
        <v>433</v>
      </c>
      <c r="K5" s="33">
        <f>+K6+K9</f>
        <v>1526436302.3800001</v>
      </c>
    </row>
    <row r="6" spans="1:11" ht="14.25" thickBot="1">
      <c r="A6" s="32" t="s">
        <v>434</v>
      </c>
      <c r="B6" s="33">
        <f>+B7+B8</f>
        <v>2130335193.7200003</v>
      </c>
      <c r="C6" s="24">
        <f t="shared" si="0"/>
        <v>2130335193.7200003</v>
      </c>
      <c r="D6" s="24">
        <f t="shared" si="1"/>
        <v>0</v>
      </c>
      <c r="F6" s="32" t="s">
        <v>434</v>
      </c>
      <c r="G6" s="33">
        <f>+G7+G8</f>
        <v>1477715582.3400002</v>
      </c>
      <c r="H6" s="24">
        <f>+'[4]Prog. 1 Gestión Ad.Fin.'!C10</f>
        <v>1477715582.3400002</v>
      </c>
      <c r="J6" s="32" t="s">
        <v>434</v>
      </c>
      <c r="K6" s="33">
        <f>+K7+K8</f>
        <v>652619611.38</v>
      </c>
    </row>
    <row r="7" spans="1:11" ht="14.25" thickBot="1">
      <c r="A7" s="34" t="s">
        <v>435</v>
      </c>
      <c r="B7" s="35">
        <f>+G7+K7</f>
        <v>1670111693.5000002</v>
      </c>
      <c r="C7" s="24">
        <f t="shared" si="0"/>
        <v>1670111693.5000002</v>
      </c>
      <c r="D7" s="24">
        <f t="shared" si="1"/>
        <v>0</v>
      </c>
      <c r="F7" s="34" t="s">
        <v>435</v>
      </c>
      <c r="G7" s="35">
        <f>+'[4]Prog. 1 Gestión Ad.Fin.'!C10-'[4]Prog. 1 Gestión Ad.Fin.'!C35-'[4]Prog. 1 Gestión Ad.Fin.'!C43</f>
        <v>1146340434.3200002</v>
      </c>
      <c r="J7" s="34" t="s">
        <v>435</v>
      </c>
      <c r="K7" s="35">
        <f>+'[4]Prog.2 Desarrollo Port. '!C12+'[4]Prog.2 Desarrollo Port. '!C19+'[4]Prog.2 Desarrollo Port. '!C27</f>
        <v>523771259.18000001</v>
      </c>
    </row>
    <row r="8" spans="1:11" ht="14.25" thickBot="1">
      <c r="A8" s="34" t="s">
        <v>436</v>
      </c>
      <c r="B8" s="35">
        <f>+G8+K8</f>
        <v>460223500.22000003</v>
      </c>
      <c r="C8" s="24">
        <f t="shared" si="0"/>
        <v>460223500.22000003</v>
      </c>
      <c r="D8" s="24">
        <f t="shared" si="1"/>
        <v>0</v>
      </c>
      <c r="F8" s="34" t="s">
        <v>436</v>
      </c>
      <c r="G8" s="35">
        <f>+'[4]Prog. 1 Gestión Ad.Fin.'!C43+'[4]Prog. 1 Gestión Ad.Fin.'!C35</f>
        <v>331375148.01999998</v>
      </c>
      <c r="J8" s="34" t="s">
        <v>436</v>
      </c>
      <c r="K8" s="35">
        <f>+'[4]Prog.2 Desarrollo Port. '!C35+'[4]Prog.2 Desarrollo Port. '!C43</f>
        <v>128848352.20000002</v>
      </c>
    </row>
    <row r="9" spans="1:11" ht="14.25" thickBot="1">
      <c r="A9" s="32" t="s">
        <v>437</v>
      </c>
      <c r="B9" s="33">
        <f>+G9+K9</f>
        <v>2721982958.8800001</v>
      </c>
      <c r="C9" s="24">
        <f t="shared" si="0"/>
        <v>2721982958.8800001</v>
      </c>
      <c r="D9" s="24">
        <f t="shared" si="1"/>
        <v>0</v>
      </c>
      <c r="F9" s="32" t="s">
        <v>437</v>
      </c>
      <c r="G9" s="33">
        <f>+'[4]Prog. 1 Gestión Ad.Fin.'!C48+'[4]Prog. 1 Gestión Ad.Fin.'!C131-'[4]Prog. 1 Gestión Ad.Fin.'!C115</f>
        <v>1848166267.8800004</v>
      </c>
      <c r="J9" s="32" t="s">
        <v>437</v>
      </c>
      <c r="K9" s="33">
        <f>+'[4]Prog.2 Desarrollo Port. '!C48+'[4]Prog.2 Desarrollo Port. '!C131-'[4]Prog.2 Desarrollo Port. '!C115</f>
        <v>873816691</v>
      </c>
    </row>
    <row r="10" spans="1:11" ht="14.25" thickBot="1">
      <c r="A10" s="32" t="s">
        <v>438</v>
      </c>
      <c r="B10" s="33">
        <f>+B11+B12+B13</f>
        <v>683358399.83000004</v>
      </c>
      <c r="C10" s="24">
        <f t="shared" si="0"/>
        <v>683358399.83000004</v>
      </c>
      <c r="D10" s="24">
        <f t="shared" si="1"/>
        <v>0</v>
      </c>
      <c r="F10" s="32" t="s">
        <v>438</v>
      </c>
      <c r="G10" s="33">
        <f>+G11+G12+G13</f>
        <v>650050532.97000003</v>
      </c>
      <c r="J10" s="32" t="s">
        <v>438</v>
      </c>
      <c r="K10" s="33">
        <f>+K11+K12+K13</f>
        <v>33307866.859999999</v>
      </c>
    </row>
    <row r="11" spans="1:11" ht="14.25" thickBot="1">
      <c r="A11" s="34" t="s">
        <v>439</v>
      </c>
      <c r="B11" s="35">
        <f>+G11+K11</f>
        <v>600358399.83000004</v>
      </c>
      <c r="C11" s="24">
        <f t="shared" si="0"/>
        <v>600358399.83000004</v>
      </c>
      <c r="D11" s="24">
        <f t="shared" si="1"/>
        <v>0</v>
      </c>
      <c r="F11" s="34" t="s">
        <v>439</v>
      </c>
      <c r="G11" s="35">
        <f>+'[4]Prog. 1 Gestión Ad.Fin.'!C115+'[4]Prog. 1 Gestión Ad.Fin.'!C214</f>
        <v>567050532.97000003</v>
      </c>
      <c r="J11" s="34" t="s">
        <v>439</v>
      </c>
      <c r="K11" s="35">
        <f>+'[4]Prog.2 Desarrollo Port. '!C115</f>
        <v>33307866.859999999</v>
      </c>
    </row>
    <row r="12" spans="1:11" ht="14.25" thickBot="1">
      <c r="A12" s="34" t="s">
        <v>440</v>
      </c>
      <c r="B12" s="35">
        <f>+G12+K12</f>
        <v>27000000</v>
      </c>
      <c r="C12" s="24">
        <f t="shared" si="0"/>
        <v>27000000</v>
      </c>
      <c r="D12" s="24">
        <f t="shared" si="1"/>
        <v>0</v>
      </c>
      <c r="F12" s="34" t="s">
        <v>440</v>
      </c>
      <c r="G12" s="35">
        <f>+'[4]Prog. 1 Gestión Ad.Fin.'!C226+'[4]Prog. 1 Gestión Ad.Fin.'!C233+'[4]Prog. 1 Gestión Ad.Fin.'!C253</f>
        <v>27000000</v>
      </c>
      <c r="J12" s="34" t="s">
        <v>440</v>
      </c>
      <c r="K12" s="35">
        <v>0</v>
      </c>
    </row>
    <row r="13" spans="1:11" ht="14.25" thickBot="1">
      <c r="A13" s="34" t="s">
        <v>441</v>
      </c>
      <c r="B13" s="35">
        <f>+G13+K13</f>
        <v>56000000</v>
      </c>
      <c r="C13" s="24">
        <f t="shared" si="0"/>
        <v>56000000</v>
      </c>
      <c r="D13" s="24">
        <f t="shared" si="1"/>
        <v>0</v>
      </c>
      <c r="F13" s="34" t="s">
        <v>441</v>
      </c>
      <c r="G13" s="35">
        <f>+'[4]Prog. 1 Gestión Ad.Fin.'!C258</f>
        <v>56000000</v>
      </c>
      <c r="J13" s="34" t="s">
        <v>441</v>
      </c>
      <c r="K13" s="35">
        <v>0</v>
      </c>
    </row>
    <row r="14" spans="1:11" ht="14.25" thickBot="1">
      <c r="A14" s="32" t="s">
        <v>442</v>
      </c>
      <c r="B14" s="33">
        <f>+B15+B22+B19</f>
        <v>10951972173.029999</v>
      </c>
      <c r="C14" s="24">
        <f t="shared" si="0"/>
        <v>10951972173.029999</v>
      </c>
      <c r="D14" s="24">
        <f t="shared" si="1"/>
        <v>0</v>
      </c>
      <c r="F14" s="32" t="s">
        <v>442</v>
      </c>
      <c r="G14" s="33">
        <f>+G15+G19+G22</f>
        <v>5281994917.96</v>
      </c>
      <c r="J14" s="32" t="s">
        <v>442</v>
      </c>
      <c r="K14" s="33">
        <f>+K15+K19</f>
        <v>5669977255.0699997</v>
      </c>
    </row>
    <row r="15" spans="1:11" ht="14.25" thickBot="1">
      <c r="A15" s="32" t="s">
        <v>443</v>
      </c>
      <c r="B15" s="33">
        <f>+B17+B18</f>
        <v>5269267255.0699997</v>
      </c>
      <c r="C15" s="24">
        <f t="shared" si="0"/>
        <v>5269267255.0699997</v>
      </c>
      <c r="D15" s="24">
        <f t="shared" si="1"/>
        <v>0</v>
      </c>
      <c r="F15" s="32" t="s">
        <v>443</v>
      </c>
      <c r="G15" s="33">
        <f>+G17+G18</f>
        <v>0</v>
      </c>
      <c r="J15" s="32" t="s">
        <v>443</v>
      </c>
      <c r="K15" s="33">
        <f>+K17+K18</f>
        <v>5269267255.0699997</v>
      </c>
    </row>
    <row r="16" spans="1:11" ht="14.25" thickBot="1">
      <c r="A16" s="34" t="s">
        <v>444</v>
      </c>
      <c r="B16" s="35">
        <v>0</v>
      </c>
      <c r="C16" s="24">
        <f t="shared" si="0"/>
        <v>0</v>
      </c>
      <c r="D16" s="24">
        <f t="shared" si="1"/>
        <v>0</v>
      </c>
      <c r="F16" s="34" t="s">
        <v>444</v>
      </c>
      <c r="G16" s="35">
        <v>0</v>
      </c>
      <c r="J16" s="34" t="s">
        <v>444</v>
      </c>
      <c r="K16" s="35"/>
    </row>
    <row r="17" spans="1:11" ht="14.25" thickBot="1">
      <c r="A17" s="34" t="s">
        <v>445</v>
      </c>
      <c r="B17" s="35">
        <f>+G17+K17</f>
        <v>5136767255.0699997</v>
      </c>
      <c r="C17" s="24">
        <f t="shared" si="0"/>
        <v>5136767255.0699997</v>
      </c>
      <c r="D17" s="24">
        <f t="shared" si="1"/>
        <v>0</v>
      </c>
      <c r="F17" s="34" t="s">
        <v>445</v>
      </c>
      <c r="G17" s="35">
        <f>+'[4]LIMITE TOTAL'!Y250</f>
        <v>0</v>
      </c>
      <c r="J17" s="34" t="s">
        <v>445</v>
      </c>
      <c r="K17" s="35">
        <f>+'[4]Prog.2 Desarrollo Port. '!C199</f>
        <v>5136767255.0699997</v>
      </c>
    </row>
    <row r="18" spans="1:11" ht="14.25" thickBot="1">
      <c r="A18" s="34" t="s">
        <v>446</v>
      </c>
      <c r="B18" s="35">
        <f>+G18+K18</f>
        <v>132500000</v>
      </c>
      <c r="C18" s="24">
        <f t="shared" si="0"/>
        <v>132500000</v>
      </c>
      <c r="D18" s="24">
        <f t="shared" si="1"/>
        <v>0</v>
      </c>
      <c r="F18" s="34" t="s">
        <v>446</v>
      </c>
      <c r="G18" s="35">
        <f>+'[4]LIMITE TOTAL'!Y254</f>
        <v>0</v>
      </c>
      <c r="J18" s="34" t="s">
        <v>446</v>
      </c>
      <c r="K18" s="35">
        <f>+'[4]Prog.2 Desarrollo Port. '!C203</f>
        <v>132500000</v>
      </c>
    </row>
    <row r="19" spans="1:11" ht="14.25" thickBot="1">
      <c r="A19" s="32" t="s">
        <v>447</v>
      </c>
      <c r="B19" s="33">
        <f>+B20+B21</f>
        <v>841350000</v>
      </c>
      <c r="C19" s="24">
        <f t="shared" si="0"/>
        <v>841350000</v>
      </c>
      <c r="D19" s="24">
        <f t="shared" si="1"/>
        <v>0</v>
      </c>
      <c r="F19" s="32" t="s">
        <v>447</v>
      </c>
      <c r="G19" s="33">
        <f>+G20+G21</f>
        <v>440640000</v>
      </c>
      <c r="J19" s="32" t="s">
        <v>447</v>
      </c>
      <c r="K19" s="33">
        <f>+K20</f>
        <v>400710000</v>
      </c>
    </row>
    <row r="20" spans="1:11" ht="14.25" thickBot="1">
      <c r="A20" s="34" t="s">
        <v>448</v>
      </c>
      <c r="B20" s="35">
        <f>+G20+K20</f>
        <v>441350000</v>
      </c>
      <c r="C20" s="24">
        <f t="shared" si="0"/>
        <v>441350000</v>
      </c>
      <c r="D20" s="24">
        <f t="shared" si="1"/>
        <v>0</v>
      </c>
      <c r="F20" s="34" t="s">
        <v>448</v>
      </c>
      <c r="G20" s="35">
        <f>+'[4]Prog. 1 Gestión Ad.Fin.'!C183</f>
        <v>40640000</v>
      </c>
      <c r="J20" s="34" t="s">
        <v>448</v>
      </c>
      <c r="K20" s="35">
        <f>+'[4]Prog.2 Desarrollo Port. '!C183</f>
        <v>400710000</v>
      </c>
    </row>
    <row r="21" spans="1:11" ht="14.25" thickBot="1">
      <c r="A21" s="34" t="s">
        <v>449</v>
      </c>
      <c r="B21" s="35">
        <f>+G21+K21</f>
        <v>400000000</v>
      </c>
      <c r="C21" s="24">
        <f t="shared" si="0"/>
        <v>400000000</v>
      </c>
      <c r="D21" s="24">
        <f t="shared" si="1"/>
        <v>0</v>
      </c>
      <c r="F21" s="34" t="s">
        <v>449</v>
      </c>
      <c r="G21" s="35">
        <f>+'[4]Prog. 1 Gestión Ad.Fin.'!C209</f>
        <v>400000000</v>
      </c>
      <c r="J21" s="34" t="s">
        <v>449</v>
      </c>
      <c r="K21" s="35">
        <v>0</v>
      </c>
    </row>
    <row r="22" spans="1:11" ht="14.25" thickBot="1">
      <c r="A22" s="32" t="s">
        <v>450</v>
      </c>
      <c r="B22" s="33">
        <f>+B23</f>
        <v>4841354917.96</v>
      </c>
      <c r="C22" s="24">
        <f t="shared" si="0"/>
        <v>4841354917.96</v>
      </c>
      <c r="D22" s="24">
        <f t="shared" si="1"/>
        <v>0</v>
      </c>
      <c r="F22" s="32" t="s">
        <v>450</v>
      </c>
      <c r="G22" s="33">
        <f>+G23</f>
        <v>4841354917.96</v>
      </c>
      <c r="J22" s="32" t="s">
        <v>450</v>
      </c>
      <c r="K22" s="33">
        <f>+K23</f>
        <v>0</v>
      </c>
    </row>
    <row r="23" spans="1:11" ht="14.25" thickBot="1">
      <c r="A23" s="34" t="s">
        <v>451</v>
      </c>
      <c r="B23" s="35">
        <f>+'[4]LIMITE TOTAL'!U292</f>
        <v>4841354917.96</v>
      </c>
      <c r="C23" s="24">
        <f t="shared" si="0"/>
        <v>4841354917.96</v>
      </c>
      <c r="D23" s="24">
        <f t="shared" si="1"/>
        <v>0</v>
      </c>
      <c r="F23" s="34" t="s">
        <v>451</v>
      </c>
      <c r="G23" s="35">
        <f>+'[4]Prog. 1 Gestión Ad.Fin.'!C265</f>
        <v>4841354917.96</v>
      </c>
      <c r="J23" s="34" t="s">
        <v>451</v>
      </c>
      <c r="K23" s="35">
        <v>0</v>
      </c>
    </row>
    <row r="24" spans="1:11" ht="14.25" thickBot="1">
      <c r="A24" s="32" t="s">
        <v>452</v>
      </c>
      <c r="B24" s="33">
        <f>+B25</f>
        <v>290000000</v>
      </c>
      <c r="C24" s="24">
        <f t="shared" si="0"/>
        <v>290000000</v>
      </c>
      <c r="D24" s="24">
        <f t="shared" si="1"/>
        <v>0</v>
      </c>
      <c r="F24" s="32" t="s">
        <v>452</v>
      </c>
      <c r="G24" s="33">
        <f>+G25</f>
        <v>290000000</v>
      </c>
      <c r="J24" s="32" t="s">
        <v>452</v>
      </c>
      <c r="K24" s="33">
        <f>+K25</f>
        <v>0</v>
      </c>
    </row>
    <row r="25" spans="1:11" ht="14.25" hidden="1" thickBot="1">
      <c r="A25" s="34" t="s">
        <v>453</v>
      </c>
      <c r="B25" s="35">
        <f>+B26</f>
        <v>290000000</v>
      </c>
      <c r="C25" s="24">
        <f t="shared" si="0"/>
        <v>290000000</v>
      </c>
      <c r="D25" s="24">
        <f t="shared" si="1"/>
        <v>0</v>
      </c>
      <c r="F25" s="34" t="s">
        <v>453</v>
      </c>
      <c r="G25" s="35">
        <f>+'[4]Prog. 1 Gestión Ad.Fin.'!C271</f>
        <v>290000000</v>
      </c>
      <c r="J25" s="34" t="s">
        <v>453</v>
      </c>
      <c r="K25" s="35">
        <v>0</v>
      </c>
    </row>
    <row r="26" spans="1:11" ht="14.25" hidden="1" thickBot="1">
      <c r="A26" s="34" t="s">
        <v>454</v>
      </c>
      <c r="B26" s="35">
        <f>+'[4]LIMITE TOTAL'!U363</f>
        <v>290000000</v>
      </c>
      <c r="C26" s="24">
        <f t="shared" si="0"/>
        <v>290000000</v>
      </c>
      <c r="D26" s="24">
        <f t="shared" si="1"/>
        <v>0</v>
      </c>
      <c r="F26" s="34" t="s">
        <v>454</v>
      </c>
      <c r="G26" s="35">
        <f>+G25</f>
        <v>290000000</v>
      </c>
      <c r="J26" s="34" t="s">
        <v>454</v>
      </c>
      <c r="K26" s="35">
        <f>+K25</f>
        <v>0</v>
      </c>
    </row>
    <row r="27" spans="1:11" ht="14.25" thickBot="1">
      <c r="A27" s="36" t="s">
        <v>455</v>
      </c>
      <c r="B27" s="37">
        <f>+B24+B14+B4</f>
        <v>16777648725.459999</v>
      </c>
      <c r="C27" s="24">
        <f t="shared" si="0"/>
        <v>16777648725.460001</v>
      </c>
      <c r="D27" s="24">
        <f t="shared" si="1"/>
        <v>0</v>
      </c>
      <c r="F27" s="36" t="s">
        <v>455</v>
      </c>
      <c r="G27" s="37">
        <f>+G24+G14+G4</f>
        <v>9547927301.1500015</v>
      </c>
      <c r="J27" s="36" t="s">
        <v>455</v>
      </c>
      <c r="K27" s="37">
        <f>+K24+K14+K4</f>
        <v>7229721424.3099995</v>
      </c>
    </row>
  </sheetData>
  <mergeCells count="3">
    <mergeCell ref="A1:B1"/>
    <mergeCell ref="F1:G1"/>
    <mergeCell ref="J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C0B27-5B8E-4567-9F04-A14AE4B7ABF2}">
  <dimension ref="A1:D24"/>
  <sheetViews>
    <sheetView workbookViewId="0">
      <pane ySplit="1" topLeftCell="A15" activePane="bottomLeft" state="frozen"/>
      <selection pane="bottomLeft" activeCell="G19" sqref="G19"/>
    </sheetView>
  </sheetViews>
  <sheetFormatPr defaultColWidth="11.5703125" defaultRowHeight="15"/>
  <cols>
    <col min="1" max="1" width="81" style="61" bestFit="1" customWidth="1"/>
    <col min="2" max="2" width="30.28515625" style="61" bestFit="1" customWidth="1"/>
    <col min="3" max="3" width="27.42578125" style="61" customWidth="1"/>
    <col min="4" max="4" width="15.85546875" style="61" hidden="1" customWidth="1"/>
    <col min="5" max="16384" width="11.5703125" style="61"/>
  </cols>
  <sheetData>
    <row r="1" spans="1:4" ht="19.899999999999999" customHeight="1">
      <c r="A1" s="60" t="s">
        <v>456</v>
      </c>
      <c r="B1" s="60" t="s">
        <v>457</v>
      </c>
      <c r="C1" s="60" t="s">
        <v>458</v>
      </c>
      <c r="D1" s="61" t="s">
        <v>459</v>
      </c>
    </row>
    <row r="2" spans="1:4" ht="19.899999999999999" customHeight="1">
      <c r="A2" s="62" t="s">
        <v>460</v>
      </c>
      <c r="B2" s="62" t="s">
        <v>461</v>
      </c>
      <c r="C2" s="63">
        <v>10902109552.73</v>
      </c>
    </row>
    <row r="3" spans="1:4" ht="19.899999999999999" customHeight="1">
      <c r="A3" s="62" t="s">
        <v>462</v>
      </c>
      <c r="B3" s="62" t="s">
        <v>463</v>
      </c>
      <c r="C3" s="63">
        <v>10902109552.73</v>
      </c>
    </row>
    <row r="4" spans="1:4" ht="19.899999999999999" customHeight="1">
      <c r="A4" s="62" t="s">
        <v>464</v>
      </c>
      <c r="B4" s="62" t="s">
        <v>465</v>
      </c>
      <c r="C4" s="63">
        <v>10902109552.73</v>
      </c>
    </row>
    <row r="5" spans="1:4" ht="19.899999999999999" customHeight="1">
      <c r="A5" s="62" t="s">
        <v>466</v>
      </c>
      <c r="B5" s="62" t="s">
        <v>467</v>
      </c>
      <c r="C5" s="63">
        <v>20961211.890000001</v>
      </c>
    </row>
    <row r="6" spans="1:4" ht="19.899999999999999" customHeight="1">
      <c r="A6" s="62" t="s">
        <v>468</v>
      </c>
      <c r="B6" s="62" t="s">
        <v>469</v>
      </c>
      <c r="C6" s="63">
        <v>6441971.8799999999</v>
      </c>
    </row>
    <row r="7" spans="1:4" ht="19.899999999999999" customHeight="1">
      <c r="A7" s="62" t="s">
        <v>470</v>
      </c>
      <c r="B7" s="62" t="s">
        <v>471</v>
      </c>
      <c r="C7" s="63">
        <v>14519240.01</v>
      </c>
    </row>
    <row r="8" spans="1:4" ht="19.899999999999999" customHeight="1">
      <c r="A8" s="62" t="s">
        <v>472</v>
      </c>
      <c r="B8" s="62" t="s">
        <v>473</v>
      </c>
      <c r="C8" s="63">
        <v>4678083668.46</v>
      </c>
    </row>
    <row r="9" spans="1:4" ht="19.899999999999999" customHeight="1">
      <c r="A9" s="62" t="s">
        <v>474</v>
      </c>
      <c r="B9" s="62" t="s">
        <v>475</v>
      </c>
      <c r="C9" s="63">
        <v>4571855325.3100004</v>
      </c>
    </row>
    <row r="10" spans="1:4" ht="19.899999999999999" customHeight="1">
      <c r="A10" s="62" t="s">
        <v>476</v>
      </c>
      <c r="B10" s="62" t="s">
        <v>477</v>
      </c>
      <c r="C10" s="63">
        <v>4571855325.3100004</v>
      </c>
    </row>
    <row r="11" spans="1:4" ht="19.899999999999999" customHeight="1">
      <c r="A11" s="62" t="s">
        <v>84</v>
      </c>
      <c r="B11" s="62" t="s">
        <v>478</v>
      </c>
      <c r="C11" s="63">
        <v>92931743.150000006</v>
      </c>
    </row>
    <row r="12" spans="1:4" ht="19.899999999999999" customHeight="1">
      <c r="A12" s="62" t="s">
        <v>479</v>
      </c>
      <c r="B12" s="62" t="s">
        <v>480</v>
      </c>
      <c r="C12" s="63">
        <v>91254955.159999996</v>
      </c>
    </row>
    <row r="13" spans="1:4" ht="19.899999999999999" customHeight="1">
      <c r="A13" s="62" t="s">
        <v>481</v>
      </c>
      <c r="B13" s="62" t="s">
        <v>482</v>
      </c>
      <c r="C13" s="63">
        <v>1676787.99</v>
      </c>
    </row>
    <row r="14" spans="1:4" ht="19.899999999999999" customHeight="1">
      <c r="A14" s="62" t="s">
        <v>483</v>
      </c>
      <c r="B14" s="62" t="s">
        <v>484</v>
      </c>
      <c r="C14" s="63">
        <v>13296600</v>
      </c>
    </row>
    <row r="15" spans="1:4" ht="19.899999999999999" customHeight="1">
      <c r="A15" s="62" t="s">
        <v>485</v>
      </c>
      <c r="B15" s="62" t="s">
        <v>486</v>
      </c>
      <c r="C15" s="63">
        <v>13296600</v>
      </c>
    </row>
    <row r="16" spans="1:4" ht="19.899999999999999" customHeight="1">
      <c r="A16" s="62" t="s">
        <v>487</v>
      </c>
      <c r="B16" s="62" t="s">
        <v>488</v>
      </c>
      <c r="C16" s="63">
        <v>6203064672.3800001</v>
      </c>
    </row>
    <row r="17" spans="1:4" ht="19.899999999999999" customHeight="1">
      <c r="A17" s="62" t="s">
        <v>489</v>
      </c>
      <c r="B17" s="62" t="s">
        <v>490</v>
      </c>
      <c r="C17" s="63">
        <v>131899158.63</v>
      </c>
    </row>
    <row r="18" spans="1:4" ht="19.899999999999999" customHeight="1">
      <c r="A18" s="62" t="s">
        <v>491</v>
      </c>
      <c r="B18" s="62" t="s">
        <v>492</v>
      </c>
      <c r="C18" s="63">
        <v>131899158.63</v>
      </c>
    </row>
    <row r="19" spans="1:4" ht="19.899999999999999" customHeight="1">
      <c r="A19" s="62" t="s">
        <v>493</v>
      </c>
      <c r="B19" s="62" t="s">
        <v>494</v>
      </c>
      <c r="C19" s="63">
        <v>6071165513.75</v>
      </c>
    </row>
    <row r="20" spans="1:4" ht="19.899999999999999" customHeight="1">
      <c r="A20" s="62" t="s">
        <v>495</v>
      </c>
      <c r="B20" s="62" t="s">
        <v>496</v>
      </c>
      <c r="C20" s="63">
        <v>6071165513.75</v>
      </c>
    </row>
    <row r="21" spans="1:4" ht="19.899999999999999" customHeight="1">
      <c r="A21" s="62" t="s">
        <v>497</v>
      </c>
      <c r="B21" s="62" t="s">
        <v>498</v>
      </c>
      <c r="C21" s="63">
        <f>+C22</f>
        <v>5875539172.7299995</v>
      </c>
      <c r="D21" s="70"/>
    </row>
    <row r="22" spans="1:4" ht="19.899999999999999" customHeight="1">
      <c r="A22" s="62" t="s">
        <v>499</v>
      </c>
      <c r="B22" s="62" t="s">
        <v>500</v>
      </c>
      <c r="C22" s="63">
        <f>+C23+C24</f>
        <v>5875539172.7299995</v>
      </c>
    </row>
    <row r="23" spans="1:4" ht="19.899999999999999" customHeight="1">
      <c r="A23" s="62" t="s">
        <v>501</v>
      </c>
      <c r="B23" s="62" t="s">
        <v>502</v>
      </c>
      <c r="C23" s="63">
        <f>5536760153.82-2525000000</f>
        <v>3011760153.8199997</v>
      </c>
    </row>
    <row r="24" spans="1:4" ht="19.899999999999999" customHeight="1">
      <c r="A24" s="62" t="s">
        <v>503</v>
      </c>
      <c r="B24" s="62" t="s">
        <v>504</v>
      </c>
      <c r="C24" s="63">
        <v>2863779018.9099998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Christian Rojas Rivera</dc:creator>
  <cp:keywords/>
  <dc:description/>
  <cp:lastModifiedBy/>
  <cp:revision/>
  <dcterms:created xsi:type="dcterms:W3CDTF">2025-01-06T21:32:39Z</dcterms:created>
  <dcterms:modified xsi:type="dcterms:W3CDTF">2025-01-17T17:48:03Z</dcterms:modified>
  <cp:category/>
  <cp:contentStatus/>
</cp:coreProperties>
</file>